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S:\6 Melanie\1. New Solicitations as of 12.8.25\2026\26-613 - CDBG Roadway Resurfacing [25-737]\01 Solicitation Documents\"/>
    </mc:Choice>
  </mc:AlternateContent>
  <xr:revisionPtr revIDLastSave="0" documentId="13_ncr:1_{9B282463-9B6E-492C-A74A-A8E5C67CAD86}" xr6:coauthVersionLast="47" xr6:coauthVersionMax="47" xr10:uidLastSave="{00000000-0000-0000-0000-000000000000}"/>
  <bookViews>
    <workbookView xWindow="28680" yWindow="-120" windowWidth="29040" windowHeight="15720" xr2:uid="{00000000-000D-0000-FFFF-FFFF00000000}"/>
  </bookViews>
  <sheets>
    <sheet name="Auto Population Input" sheetId="31" r:id="rId1"/>
    <sheet name="Summary" sheetId="13" r:id="rId2"/>
    <sheet name="Azalea Dr" sheetId="8" r:id="rId3"/>
    <sheet name="Dale Ct" sheetId="12" r:id="rId4"/>
    <sheet name="Melanie Ln" sheetId="10" r:id="rId5"/>
    <sheet name="Morningside St" sheetId="7" r:id="rId6"/>
    <sheet name="Oak Dr" sheetId="6" r:id="rId7"/>
    <sheet name="Palm Dr" sheetId="5" r:id="rId8"/>
    <sheet name="Poinsettia Av" sheetId="1" r:id="rId9"/>
    <sheet name="Short St" sheetId="9" r:id="rId10"/>
    <sheet name="Simpson Ln" sheetId="11" r:id="rId11"/>
    <sheet name="Triangle Dr" sheetId="2" r:id="rId12"/>
    <sheet name="Wee St" sheetId="4" r:id="rId13"/>
  </sheets>
  <definedNames>
    <definedName name="_xlnm.Print_Area" localSheetId="1">Summary!$1:$23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4" l="1"/>
  <c r="A3" i="2"/>
  <c r="A3" i="11"/>
  <c r="A3" i="9"/>
  <c r="A3" i="1"/>
  <c r="A3" i="5"/>
  <c r="A3" i="6"/>
  <c r="A3" i="7"/>
  <c r="A3" i="10"/>
  <c r="A3" i="12"/>
  <c r="A2" i="13"/>
  <c r="A3" i="8"/>
  <c r="M17" i="13"/>
  <c r="L17" i="13" s="1"/>
  <c r="M16" i="13"/>
  <c r="L16" i="13" s="1"/>
  <c r="M15" i="13"/>
  <c r="L15" i="13" s="1"/>
  <c r="M14" i="13"/>
  <c r="L14" i="13" s="1"/>
  <c r="M13" i="13"/>
  <c r="L13" i="13" s="1"/>
  <c r="M12" i="13"/>
  <c r="L12" i="13" s="1"/>
  <c r="M11" i="13"/>
  <c r="L11" i="13" s="1"/>
  <c r="M10" i="13"/>
  <c r="L10" i="13" s="1"/>
  <c r="M9" i="13"/>
  <c r="L9" i="13" s="1"/>
  <c r="M8" i="13"/>
  <c r="L8" i="13" s="1"/>
  <c r="M7" i="13"/>
  <c r="L7" i="13" s="1"/>
  <c r="H18" i="13"/>
  <c r="L18" i="13" l="1"/>
  <c r="L19" i="13" s="1"/>
  <c r="L20" i="13" s="1"/>
  <c r="L21" i="13" s="1"/>
  <c r="L22" i="13" s="1"/>
  <c r="K9" i="13"/>
  <c r="K14" i="13"/>
  <c r="K13" i="13" l="1"/>
  <c r="K15" i="13"/>
  <c r="K16" i="13"/>
  <c r="K17" i="13"/>
  <c r="K7" i="13"/>
  <c r="K12" i="13"/>
  <c r="K11" i="13"/>
  <c r="K8" i="13"/>
  <c r="K10" i="13"/>
  <c r="E10" i="5" l="1"/>
  <c r="E11" i="5" s="1"/>
  <c r="E10" i="4" l="1"/>
  <c r="E11" i="4" s="1"/>
  <c r="E10" i="2" l="1"/>
  <c r="E11" i="2" s="1"/>
  <c r="D14" i="12" l="1" a="1"/>
  <c r="D14" i="12" s="1"/>
  <c r="D14" i="11" a="1"/>
  <c r="D14" i="11" s="1"/>
  <c r="D14" i="10" a="1"/>
  <c r="D14" i="10" s="1"/>
  <c r="D14" i="9" a="1"/>
  <c r="D14" i="9" s="1"/>
  <c r="D14" i="8" a="1"/>
  <c r="D14" i="8" s="1"/>
  <c r="D14" i="7" a="1"/>
  <c r="D14" i="7" s="1"/>
  <c r="D14" i="6" a="1"/>
  <c r="D14" i="6" s="1"/>
  <c r="D14" i="5" a="1"/>
  <c r="D14" i="5" s="1"/>
  <c r="F14" i="5" s="1"/>
  <c r="D14" i="4" a="1"/>
  <c r="D14" i="4" s="1"/>
  <c r="D14" i="2" a="1"/>
  <c r="D14" i="2" s="1"/>
  <c r="D14" i="1" a="1"/>
  <c r="D14" i="1" s="1"/>
  <c r="F15" i="5" l="1"/>
  <c r="H19" i="13" l="1"/>
  <c r="E38" i="12"/>
  <c r="E37" i="12"/>
  <c r="E36" i="12"/>
  <c r="F32" i="12"/>
  <c r="F31" i="12"/>
  <c r="F30" i="12"/>
  <c r="F29" i="12"/>
  <c r="F28" i="12"/>
  <c r="F27" i="12"/>
  <c r="F26" i="12"/>
  <c r="F25" i="12"/>
  <c r="F24" i="12"/>
  <c r="F23" i="12"/>
  <c r="F22" i="12"/>
  <c r="F21" i="12"/>
  <c r="F20" i="12"/>
  <c r="F19" i="12"/>
  <c r="F18" i="12"/>
  <c r="F17" i="12"/>
  <c r="F16" i="12"/>
  <c r="F15" i="12"/>
  <c r="F14" i="12"/>
  <c r="E10" i="12"/>
  <c r="E11" i="12" s="1"/>
  <c r="E38" i="11"/>
  <c r="E37" i="11"/>
  <c r="E36" i="11"/>
  <c r="F32" i="11"/>
  <c r="F31" i="11"/>
  <c r="F30" i="11"/>
  <c r="F29" i="11"/>
  <c r="F28" i="11"/>
  <c r="F27" i="11"/>
  <c r="F26" i="11"/>
  <c r="F25" i="11"/>
  <c r="F24" i="11"/>
  <c r="F23" i="11"/>
  <c r="F22" i="11"/>
  <c r="F21" i="11"/>
  <c r="F20" i="11"/>
  <c r="F19" i="11"/>
  <c r="F18" i="11"/>
  <c r="F17" i="11"/>
  <c r="F16" i="11"/>
  <c r="F15" i="11"/>
  <c r="F14" i="11"/>
  <c r="E10" i="11"/>
  <c r="E11" i="11" s="1"/>
  <c r="E38" i="10"/>
  <c r="E37" i="10"/>
  <c r="E36" i="10"/>
  <c r="F32" i="10"/>
  <c r="F31" i="10"/>
  <c r="F30" i="10"/>
  <c r="F29" i="10"/>
  <c r="F28" i="10"/>
  <c r="F27" i="10"/>
  <c r="F26" i="10"/>
  <c r="F25" i="10"/>
  <c r="F24" i="10"/>
  <c r="F23" i="10"/>
  <c r="F22" i="10"/>
  <c r="F21" i="10"/>
  <c r="F20" i="10"/>
  <c r="F19" i="10"/>
  <c r="F18" i="10"/>
  <c r="F17" i="10"/>
  <c r="F16" i="10"/>
  <c r="F15" i="10"/>
  <c r="F14" i="10"/>
  <c r="E10" i="10"/>
  <c r="E11" i="10" s="1"/>
  <c r="E38" i="9"/>
  <c r="E37" i="9"/>
  <c r="E36" i="9"/>
  <c r="F32" i="9"/>
  <c r="F31" i="9"/>
  <c r="F30" i="9"/>
  <c r="F29" i="9"/>
  <c r="F28" i="9"/>
  <c r="F27" i="9"/>
  <c r="F26" i="9"/>
  <c r="F25" i="9"/>
  <c r="F24" i="9"/>
  <c r="F23" i="9"/>
  <c r="F22" i="9"/>
  <c r="F21" i="9"/>
  <c r="F20" i="9"/>
  <c r="F19" i="9"/>
  <c r="F18" i="9"/>
  <c r="F17" i="9"/>
  <c r="F16" i="9"/>
  <c r="F15" i="9"/>
  <c r="F14" i="9"/>
  <c r="E10" i="9"/>
  <c r="E11" i="9" s="1"/>
  <c r="E38" i="8"/>
  <c r="E37" i="8"/>
  <c r="E36" i="8"/>
  <c r="E39" i="8" s="1"/>
  <c r="F32" i="8"/>
  <c r="F31" i="8"/>
  <c r="F30" i="8"/>
  <c r="F29" i="8"/>
  <c r="F28" i="8"/>
  <c r="F27" i="8"/>
  <c r="F26" i="8"/>
  <c r="F25" i="8"/>
  <c r="F24" i="8"/>
  <c r="F23" i="8"/>
  <c r="F22" i="8"/>
  <c r="F21" i="8"/>
  <c r="F20" i="8"/>
  <c r="F19" i="8"/>
  <c r="F18" i="8"/>
  <c r="F17" i="8"/>
  <c r="F16" i="8"/>
  <c r="F15" i="8"/>
  <c r="F14" i="8"/>
  <c r="E10" i="8"/>
  <c r="E11" i="8" s="1"/>
  <c r="E38" i="7"/>
  <c r="E37" i="7"/>
  <c r="E36" i="7"/>
  <c r="F32" i="7"/>
  <c r="F31" i="7"/>
  <c r="F30" i="7"/>
  <c r="F29" i="7"/>
  <c r="F28" i="7"/>
  <c r="F27" i="7"/>
  <c r="F26" i="7"/>
  <c r="F25" i="7"/>
  <c r="F24" i="7"/>
  <c r="F23" i="7"/>
  <c r="F22" i="7"/>
  <c r="F21" i="7"/>
  <c r="F20" i="7"/>
  <c r="F19" i="7"/>
  <c r="F18" i="7"/>
  <c r="F17" i="7"/>
  <c r="F16" i="7"/>
  <c r="F15" i="7"/>
  <c r="F14" i="7"/>
  <c r="E10" i="7"/>
  <c r="E11" i="7" s="1"/>
  <c r="E38" i="6"/>
  <c r="E37" i="6"/>
  <c r="E36" i="6"/>
  <c r="E39" i="6" s="1"/>
  <c r="F32" i="6"/>
  <c r="F31" i="6"/>
  <c r="F30" i="6"/>
  <c r="F29" i="6"/>
  <c r="F28" i="6"/>
  <c r="F27" i="6"/>
  <c r="F26" i="6"/>
  <c r="F25" i="6"/>
  <c r="F24" i="6"/>
  <c r="F23" i="6"/>
  <c r="F22" i="6"/>
  <c r="F21" i="6"/>
  <c r="F20" i="6"/>
  <c r="F19" i="6"/>
  <c r="F18" i="6"/>
  <c r="F17" i="6"/>
  <c r="F16" i="6"/>
  <c r="F15" i="6"/>
  <c r="F14" i="6"/>
  <c r="E10" i="6"/>
  <c r="E11" i="6" s="1"/>
  <c r="E38" i="5"/>
  <c r="E37" i="5"/>
  <c r="E36" i="5"/>
  <c r="E39" i="5" s="1"/>
  <c r="F32" i="5"/>
  <c r="F31" i="5"/>
  <c r="F30" i="5"/>
  <c r="F29" i="5"/>
  <c r="F28" i="5"/>
  <c r="F27" i="5"/>
  <c r="F26" i="5"/>
  <c r="F25" i="5"/>
  <c r="F24" i="5"/>
  <c r="F23" i="5"/>
  <c r="F22" i="5"/>
  <c r="F21" i="5"/>
  <c r="F20" i="5"/>
  <c r="F19" i="5"/>
  <c r="F18" i="5"/>
  <c r="F17" i="5"/>
  <c r="F16" i="5"/>
  <c r="E38" i="4"/>
  <c r="E37" i="4"/>
  <c r="E36" i="4"/>
  <c r="E39" i="4" s="1"/>
  <c r="F32" i="4"/>
  <c r="F31" i="4"/>
  <c r="F30" i="4"/>
  <c r="F29" i="4"/>
  <c r="F28" i="4"/>
  <c r="F27" i="4"/>
  <c r="F26" i="4"/>
  <c r="F25" i="4"/>
  <c r="F24" i="4"/>
  <c r="F23" i="4"/>
  <c r="F22" i="4"/>
  <c r="F21" i="4"/>
  <c r="F20" i="4"/>
  <c r="F19" i="4"/>
  <c r="F18" i="4"/>
  <c r="F17" i="4"/>
  <c r="F16" i="4"/>
  <c r="F15" i="4"/>
  <c r="F14" i="4"/>
  <c r="E38" i="2"/>
  <c r="E37" i="2"/>
  <c r="E36" i="2"/>
  <c r="E39" i="2" s="1"/>
  <c r="F32" i="2"/>
  <c r="F31" i="2"/>
  <c r="F30" i="2"/>
  <c r="F29" i="2"/>
  <c r="F28" i="2"/>
  <c r="F27" i="2"/>
  <c r="F26" i="2"/>
  <c r="F25" i="2"/>
  <c r="F24" i="2"/>
  <c r="F23" i="2"/>
  <c r="F22" i="2"/>
  <c r="F21" i="2"/>
  <c r="F20" i="2"/>
  <c r="F19" i="2"/>
  <c r="F18" i="2"/>
  <c r="F17" i="2"/>
  <c r="F16" i="2"/>
  <c r="F15" i="2"/>
  <c r="F14" i="2"/>
  <c r="E36" i="1"/>
  <c r="E38" i="1"/>
  <c r="E37" i="1"/>
  <c r="F32" i="1"/>
  <c r="F31" i="1"/>
  <c r="F30" i="1"/>
  <c r="F29" i="1"/>
  <c r="F28" i="1"/>
  <c r="F27" i="1"/>
  <c r="F26" i="1"/>
  <c r="F25" i="1"/>
  <c r="F24" i="1"/>
  <c r="F23" i="1"/>
  <c r="F22" i="1"/>
  <c r="F21" i="1"/>
  <c r="F20" i="1"/>
  <c r="F19" i="1"/>
  <c r="F18" i="1"/>
  <c r="F17" i="1"/>
  <c r="F16" i="1"/>
  <c r="F15" i="1"/>
  <c r="F14" i="1"/>
  <c r="E10" i="1"/>
  <c r="E11" i="1" s="1"/>
  <c r="E39" i="1" l="1"/>
  <c r="E39" i="11"/>
  <c r="E39" i="9"/>
  <c r="E39" i="10"/>
  <c r="E39" i="12"/>
  <c r="F33" i="10"/>
  <c r="E41" i="10" s="1"/>
  <c r="N9" i="13" s="1"/>
  <c r="F33" i="11"/>
  <c r="E41" i="11" s="1"/>
  <c r="N15" i="13" s="1"/>
  <c r="F33" i="5"/>
  <c r="E41" i="5" s="1"/>
  <c r="F33" i="12"/>
  <c r="E41" i="12" s="1"/>
  <c r="N8" i="13" s="1"/>
  <c r="F33" i="1"/>
  <c r="E41" i="1" s="1"/>
  <c r="F33" i="9"/>
  <c r="E41" i="9" s="1"/>
  <c r="F33" i="6"/>
  <c r="E41" i="6" s="1"/>
  <c r="N11" i="13" s="1"/>
  <c r="F33" i="8"/>
  <c r="E41" i="8" s="1"/>
  <c r="F33" i="2"/>
  <c r="E41" i="2" s="1"/>
  <c r="N16" i="13" s="1"/>
  <c r="F33" i="4"/>
  <c r="E41" i="4" s="1"/>
  <c r="F33" i="7"/>
  <c r="E39" i="7"/>
  <c r="E41" i="7" l="1"/>
  <c r="N10" i="13"/>
  <c r="N12" i="13"/>
  <c r="N14" i="13"/>
  <c r="N7" i="13"/>
  <c r="N17" i="13"/>
  <c r="N13" i="13"/>
  <c r="N18"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<sst xmlns="http://schemas.openxmlformats.org/spreadsheetml/2006/main" count="897" uniqueCount="118">
  <si>
    <t xml:space="preserve">A Pricing Sheet shall be completed for each roadway. </t>
  </si>
  <si>
    <t>BID ITEMS</t>
  </si>
  <si>
    <t>UNIT</t>
  </si>
  <si>
    <t>QUANTITY</t>
  </si>
  <si>
    <t>UNIT COST</t>
  </si>
  <si>
    <t>EXTENDED</t>
  </si>
  <si>
    <t>SY</t>
  </si>
  <si>
    <t>1" SP 9.5 Asphaltic Concrete</t>
  </si>
  <si>
    <t>Total:</t>
  </si>
  <si>
    <t>Pavement  Markings</t>
  </si>
  <si>
    <t>UNIT COST (PAINT)</t>
  </si>
  <si>
    <t>UNIT COST (THERMO)</t>
  </si>
  <si>
    <t>LF</t>
  </si>
  <si>
    <t>6" White</t>
  </si>
  <si>
    <t>6" Yellow</t>
  </si>
  <si>
    <t xml:space="preserve">8" White </t>
  </si>
  <si>
    <t>12" White</t>
  </si>
  <si>
    <t>18" White</t>
  </si>
  <si>
    <t>18" Yellow</t>
  </si>
  <si>
    <t>24" White</t>
  </si>
  <si>
    <t>Symbol - Single Arrow</t>
  </si>
  <si>
    <t>EA</t>
  </si>
  <si>
    <t>Symbol - Combination Arrow</t>
  </si>
  <si>
    <t>Message - School w/bars</t>
  </si>
  <si>
    <t>Message - Railroad w/bars</t>
  </si>
  <si>
    <t>Message - Only</t>
  </si>
  <si>
    <t>Message - Merge</t>
  </si>
  <si>
    <t>Message - Stop</t>
  </si>
  <si>
    <t>24" white stop bar up to 12'</t>
  </si>
  <si>
    <t>Raised Pavement Markings (RPM's)</t>
  </si>
  <si>
    <t xml:space="preserve">Misc </t>
  </si>
  <si>
    <t xml:space="preserve">Miscellaneous Items </t>
  </si>
  <si>
    <t xml:space="preserve">*Contractor shall verify all quantities. </t>
  </si>
  <si>
    <t xml:space="preserve">Roadway Total: </t>
  </si>
  <si>
    <t>SAVE AND SUBMIT AS AN EXCEL FILE</t>
  </si>
  <si>
    <t>THIS SPREADSHEET IS PASSWORD PROTECTED. ANY ALTERATIONS MADE TO THIS SHEET MAY RESULT IN DISQUALIFICATION OF BID.</t>
  </si>
  <si>
    <t xml:space="preserve">Segment </t>
  </si>
  <si>
    <t>Street</t>
  </si>
  <si>
    <t>Route Ahead</t>
  </si>
  <si>
    <t>Route Back</t>
  </si>
  <si>
    <t>Road Width</t>
  </si>
  <si>
    <t>Radius SY</t>
  </si>
  <si>
    <t>Total Length (Feet)</t>
  </si>
  <si>
    <t>Total Length (Miles)</t>
  </si>
  <si>
    <t>Leveling Course (50 lbs / SY)</t>
  </si>
  <si>
    <t xml:space="preserve">*Leveling Course need shall be included at time of bidding. </t>
  </si>
  <si>
    <t>Repair Method</t>
  </si>
  <si>
    <t>Estimated Total SY</t>
  </si>
  <si>
    <t>1" SP 9.5 Overlay</t>
  </si>
  <si>
    <t>Total Calendar Days to Complete Resurfacing:</t>
  </si>
  <si>
    <t>Estimated Paving Length</t>
  </si>
  <si>
    <t>Dead End</t>
  </si>
  <si>
    <t>Comm. Dist.</t>
  </si>
  <si>
    <r>
      <t>Notes: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Proposed resurfacing is located within the listed TO and FROM, however, it may not include the entire segment listed</t>
    </r>
    <r>
      <rPr>
        <b/>
        <sz val="11"/>
        <color theme="1"/>
        <rFont val="Calibri"/>
        <family val="2"/>
        <scheme val="minor"/>
      </rPr>
      <t>. Contractor should field verify all quantities before submitting quote.</t>
    </r>
    <r>
      <rPr>
        <sz val="11"/>
        <color theme="1"/>
        <rFont val="Calibri"/>
        <family val="2"/>
        <scheme val="minor"/>
      </rPr>
      <t xml:space="preserve"> Completion Day Calculation:  Based on production rates of 350 tons /day plus 10% with 5 additional days for prep work, and 14 days for Thermoplastic Pavement Marking application. Weekend days are not counted. </t>
    </r>
    <r>
      <rPr>
        <b/>
        <sz val="11"/>
        <color theme="1"/>
        <rFont val="Calibri"/>
        <family val="2"/>
        <scheme val="minor"/>
      </rPr>
      <t xml:space="preserve"> Individual road(s) may be cut to remain within project budget. </t>
    </r>
  </si>
  <si>
    <t>Poinsetta Av</t>
  </si>
  <si>
    <t>Triangle Dr</t>
  </si>
  <si>
    <t>Morningside St</t>
  </si>
  <si>
    <t>3-4361A</t>
  </si>
  <si>
    <t>3-4461</t>
  </si>
  <si>
    <t>CR 19A</t>
  </si>
  <si>
    <t>3-4360</t>
  </si>
  <si>
    <t>Wee St</t>
  </si>
  <si>
    <t>Bay Rd</t>
  </si>
  <si>
    <t>3-4361B</t>
  </si>
  <si>
    <t>Oak Dr</t>
  </si>
  <si>
    <t>3-4361C</t>
  </si>
  <si>
    <t>Palm Dr</t>
  </si>
  <si>
    <t>Azalea Dr</t>
  </si>
  <si>
    <t>3-4361D</t>
  </si>
  <si>
    <t>3-4461B</t>
  </si>
  <si>
    <t>3-4461A</t>
  </si>
  <si>
    <t>Short St</t>
  </si>
  <si>
    <t>3-4261</t>
  </si>
  <si>
    <t>Melanie Ln</t>
  </si>
  <si>
    <t>3-4362A</t>
  </si>
  <si>
    <t>Simpson Ln</t>
  </si>
  <si>
    <t>Holly Dr</t>
  </si>
  <si>
    <t>3-4362B</t>
  </si>
  <si>
    <t>Dale Ct</t>
  </si>
  <si>
    <t>Mt. Dora Area</t>
  </si>
  <si>
    <t>Road Name: Poinsettia Av</t>
  </si>
  <si>
    <t>Road Name: Triangle Dr</t>
  </si>
  <si>
    <t>Road Name: Wee St</t>
  </si>
  <si>
    <t>Road Name: Oak Dr</t>
  </si>
  <si>
    <t>Road Name: Palm Dr</t>
  </si>
  <si>
    <t>Road Name: Morningside St</t>
  </si>
  <si>
    <t>Road Name: Azalea Dr</t>
  </si>
  <si>
    <t>Road Name: Short St</t>
  </si>
  <si>
    <t>Road Name: Simpson Ln</t>
  </si>
  <si>
    <t>Road Name: Dale Ct</t>
  </si>
  <si>
    <t>Road Name: Melanie Ln</t>
  </si>
  <si>
    <t>Road Number: 3-4361C</t>
  </si>
  <si>
    <t>Road Number: 3-4461B</t>
  </si>
  <si>
    <t>Road Number: 3-4362B</t>
  </si>
  <si>
    <t>Road Number: 3-4261</t>
  </si>
  <si>
    <t>Road Number: 3-4361D</t>
  </si>
  <si>
    <t>Road Number: 3-4361B</t>
  </si>
  <si>
    <t>Road Number: 3-4461A</t>
  </si>
  <si>
    <t>Road Number: 3-4362A</t>
  </si>
  <si>
    <t>Road Number: 3-4360</t>
  </si>
  <si>
    <t>Road Number: 3-4461</t>
  </si>
  <si>
    <t>Road Number: 3-4361A</t>
  </si>
  <si>
    <t>Cul-De-Sac</t>
  </si>
  <si>
    <t>Pavement Rating</t>
  </si>
  <si>
    <t>Total SY</t>
  </si>
  <si>
    <t xml:space="preserve">Total Resurfacing Cost </t>
  </si>
  <si>
    <t>Tons</t>
  </si>
  <si>
    <t>Plus 10%</t>
  </si>
  <si>
    <t>Plus 10 days Prep</t>
  </si>
  <si>
    <t>Minus Weekend</t>
  </si>
  <si>
    <t>Plus 14 day cure</t>
  </si>
  <si>
    <t>26-613</t>
  </si>
  <si>
    <t>CDBG ROADWAY RESURFACING</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</si>
  <si>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</si>
  <si>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ATTACHMENT 3B - PRICING SHEET</t>
  </si>
  <si>
    <t xml:space="preserve"> Alterations to locked cells may result in disqualification of submission.</t>
  </si>
  <si>
    <t>CDBG Resurfacing Pricing Sheet - Attachment 3B</t>
  </si>
  <si>
    <t>Type Contractor's Name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</si>
</sst>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0" tint="-0.499984740745262"/>
      <name val="Calibri"/>
      <family val="2"/>
      <scheme val="minor"/>
    </font>
    <font>
      <sz val="12"/>
      <color theme="1"/>
      <name val="Calibri"/>
      <family val="2"/>
      <scheme val="minor"/>
    </font>
    <font>
      <b/>
      <sz val="12"/>
      <color rgb="FF000000"/>
      <name val="Times New Roman"/>
      <family val="1"/>
    </font>
    <font>
      <sz val="12"/>
      <color rgb="FF000000"/>
      <name val="Times New Roman"/>
      <family val="1"/>
    </font>
    <font>
      <sz val="12"/>
      <color theme="1"/>
      <name val="Times New Roman"/>
      <family val="1"/>
    </font>
    <font>
      <b/>
      <sz val="12"/>
      <name val="Times New Roman"/>
      <family val="1"/>
    </font>
    <font>
      <sz val="11"/>
      <color rgb="FF06687C"/>
      <name val="Calibri"/>
      <family val="2"/>
      <scheme val="minor"/>
    </font>
    <font>
      <b/>
      <sz val="12"/>
      <name val="Calibri"/>
      <family val="2"/>
      <scheme val="minor"/>
    </font>
    <font>
      <b/>
      <sz val="10"/>
      <color theme="1"/>
      <name val="Calibri"/>
      <family val="2"/>
      <scheme val="minor"/>
    </font>
    <font>
      <sz val="10"/>
      <color theme="1"/>
      <name val="Calibri"/>
      <family val="2"/>
      <scheme val="minor"/>
    </font>
    <font>
      <sz val="11"/>
      <color rgb="FF0070C0"/>
      <name val="Calibri"/>
      <family val="2"/>
      <scheme val="minor"/>
    </font>
    <font>
      <sz val="11"/>
      <name val="Calibri"/>
      <family val="2"/>
      <scheme val="minor"/>
    </font>
    <font>
      <sz val="12"/>
      <name val="Calibri"/>
      <family val="2"/>
      <scheme val="minor"/>
    </font>
    <font>
      <sz val="10"/>
      <name val="Arial"/>
      <family val="2"/>
    </font>
    <font>
      <b/>
      <sz val="11"/>
      <name val="Calibri"/>
      <family val="2"/>
      <scheme val="minor"/>
    </font>
    <font>
      <b/>
      <sz val="10"/>
      <name val="Times New Roman"/>
      <family val="1"/>
    </font>
    <font>
      <b/>
      <i/>
      <sz val="14"/>
      <color theme="1"/>
      <name val="Times New Roman"/>
      <family val="1"/>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8" fillId="0" borderId="0"/>
  </cellStyleXfs>
  <cellXfs count="146">
    <xf numFmtId="0" fontId="0" fillId="0" borderId="0" xfId="0"/>
    <xf numFmtId="0" fontId="4" fillId="0" borderId="1" xfId="0" applyFont="1" applyBorder="1"/>
    <xf numFmtId="0" fontId="4" fillId="0" borderId="1" xfId="0" applyFont="1" applyBorder="1" applyAlignment="1">
      <alignment horizontal="center"/>
    </xf>
    <xf numFmtId="0" fontId="2" fillId="0" borderId="1" xfId="0" applyFont="1" applyBorder="1"/>
    <xf numFmtId="0" fontId="0" fillId="0" borderId="1" xfId="0" applyBorder="1" applyAlignment="1">
      <alignment horizontal="center"/>
    </xf>
    <xf numFmtId="44" fontId="0" fillId="0" borderId="1" xfId="1" applyFont="1" applyBorder="1"/>
    <xf numFmtId="0" fontId="0" fillId="0" borderId="1" xfId="0" applyBorder="1"/>
    <xf numFmtId="0" fontId="2" fillId="0" borderId="1" xfId="0" applyFont="1" applyBorder="1" applyAlignment="1">
      <alignment horizontal="right"/>
    </xf>
    <xf numFmtId="44" fontId="2" fillId="0" borderId="1" xfId="1" applyFont="1" applyBorder="1"/>
    <xf numFmtId="44" fontId="6" fillId="0" borderId="1" xfId="1" applyFont="1" applyBorder="1"/>
    <xf numFmtId="44" fontId="2" fillId="0" borderId="1" xfId="1" applyFont="1" applyBorder="1" applyAlignment="1"/>
    <xf numFmtId="44" fontId="0" fillId="0" borderId="0" xfId="0" applyNumberFormat="1"/>
    <xf numFmtId="0" fontId="8"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xf>
    <xf numFmtId="0" fontId="2" fillId="0" borderId="0" xfId="0" applyFont="1"/>
    <xf numFmtId="0" fontId="13" fillId="0" borderId="0" xfId="0" applyFont="1"/>
    <xf numFmtId="44" fontId="14" fillId="0" borderId="0" xfId="1" applyFont="1"/>
    <xf numFmtId="0" fontId="15" fillId="0" borderId="0" xfId="0" applyFont="1"/>
    <xf numFmtId="44" fontId="13" fillId="0" borderId="0" xfId="0" applyNumberFormat="1" applyFont="1"/>
    <xf numFmtId="0" fontId="11" fillId="0" borderId="0" xfId="0" applyFont="1"/>
    <xf numFmtId="2" fontId="13" fillId="0" borderId="0" xfId="1" applyNumberFormat="1" applyFont="1"/>
    <xf numFmtId="0" fontId="14" fillId="0" borderId="0" xfId="0" applyFont="1"/>
    <xf numFmtId="2" fontId="14" fillId="0" borderId="0" xfId="0" applyNumberFormat="1" applyFont="1"/>
    <xf numFmtId="0" fontId="16" fillId="0" borderId="0" xfId="0" applyFont="1"/>
    <xf numFmtId="44" fontId="16" fillId="0" borderId="0" xfId="1" applyFont="1"/>
    <xf numFmtId="0" fontId="0" fillId="0" borderId="0" xfId="0" applyAlignment="1">
      <alignment horizontal="center"/>
    </xf>
    <xf numFmtId="2" fontId="0" fillId="0" borderId="0" xfId="0" applyNumberFormat="1"/>
    <xf numFmtId="2" fontId="2" fillId="0" borderId="0" xfId="0" applyNumberFormat="1" applyFont="1"/>
    <xf numFmtId="1" fontId="0" fillId="0" borderId="0" xfId="0" applyNumberFormat="1"/>
    <xf numFmtId="44" fontId="0" fillId="0" borderId="0" xfId="1" applyFont="1"/>
    <xf numFmtId="0" fontId="16" fillId="0" borderId="1" xfId="0" applyFont="1" applyBorder="1"/>
    <xf numFmtId="0" fontId="16" fillId="0" borderId="1" xfId="0" applyFont="1" applyBorder="1" applyAlignment="1">
      <alignment horizontal="center"/>
    </xf>
    <xf numFmtId="44" fontId="17" fillId="0" borderId="1" xfId="1" applyFont="1" applyBorder="1"/>
    <xf numFmtId="1" fontId="16" fillId="0" borderId="1" xfId="0" applyNumberFormat="1" applyFont="1" applyBorder="1" applyAlignment="1">
      <alignment horizontal="center"/>
    </xf>
    <xf numFmtId="0" fontId="4" fillId="0" borderId="1" xfId="0" applyFont="1" applyBorder="1" applyAlignment="1">
      <alignment horizontal="center" wrapText="1"/>
    </xf>
    <xf numFmtId="0" fontId="2" fillId="0" borderId="0" xfId="0" applyFont="1" applyAlignment="1">
      <alignment vertical="top" wrapText="1"/>
    </xf>
    <xf numFmtId="44" fontId="0" fillId="0" borderId="1" xfId="1" applyFont="1" applyBorder="1" applyProtection="1">
      <protection locked="0"/>
    </xf>
    <xf numFmtId="0" fontId="2" fillId="0" borderId="1" xfId="0" applyFont="1" applyBorder="1" applyAlignment="1" applyProtection="1">
      <alignment horizontal="right"/>
      <protection locked="0"/>
    </xf>
    <xf numFmtId="0" fontId="2" fillId="2" borderId="4" xfId="0" applyFont="1" applyFill="1" applyBorder="1" applyProtection="1">
      <protection locked="0"/>
    </xf>
    <xf numFmtId="0" fontId="4" fillId="2" borderId="4" xfId="0" applyFont="1" applyFill="1" applyBorder="1" applyAlignment="1">
      <alignment horizontal="right" wrapText="1"/>
    </xf>
    <xf numFmtId="44" fontId="0" fillId="2" borderId="6" xfId="1" applyFont="1" applyFill="1" applyBorder="1" applyProtection="1">
      <protection locked="0"/>
    </xf>
    <xf numFmtId="3" fontId="0" fillId="0" borderId="0" xfId="0" applyNumberFormat="1"/>
    <xf numFmtId="2" fontId="16" fillId="0" borderId="1" xfId="0" quotePrefix="1" applyNumberFormat="1" applyFont="1" applyBorder="1" applyAlignment="1">
      <alignment horizontal="center"/>
    </xf>
    <xf numFmtId="0" fontId="19" fillId="3" borderId="1" xfId="0" applyFont="1" applyFill="1" applyBorder="1" applyAlignment="1">
      <alignment horizontal="center"/>
    </xf>
    <xf numFmtId="44" fontId="16" fillId="0" borderId="1" xfId="1" applyFont="1" applyBorder="1" applyAlignment="1">
      <alignment horizontal="center"/>
    </xf>
    <xf numFmtId="44" fontId="16" fillId="0" borderId="1" xfId="0" applyNumberFormat="1" applyFont="1" applyBorder="1" applyAlignment="1">
      <alignment horizontal="center"/>
    </xf>
    <xf numFmtId="0" fontId="0" fillId="0" borderId="0" xfId="0" applyAlignment="1">
      <alignment wrapText="1"/>
    </xf>
    <xf numFmtId="4" fontId="0" fillId="0" borderId="0" xfId="0" applyNumberFormat="1"/>
    <xf numFmtId="0" fontId="20" fillId="0" borderId="1" xfId="0" applyFont="1" applyBorder="1" applyAlignment="1">
      <alignment horizontal="center"/>
    </xf>
    <xf numFmtId="44" fontId="0" fillId="4" borderId="1" xfId="1" applyFont="1" applyFill="1" applyBorder="1" applyProtection="1">
      <protection locked="0"/>
    </xf>
    <xf numFmtId="0" fontId="5" fillId="4" borderId="1" xfId="0" applyFont="1" applyFill="1" applyBorder="1" applyProtection="1">
      <protection locked="0"/>
    </xf>
    <xf numFmtId="0" fontId="0" fillId="4" borderId="1" xfId="0" applyFill="1" applyBorder="1" applyAlignment="1" applyProtection="1">
      <alignment horizontal="center"/>
      <protection locked="0"/>
    </xf>
    <xf numFmtId="0" fontId="12" fillId="0" borderId="1" xfId="0" applyFont="1" applyBorder="1" applyAlignment="1">
      <alignment horizontal="center"/>
    </xf>
    <xf numFmtId="3" fontId="2" fillId="0" borderId="1" xfId="0" applyNumberFormat="1" applyFont="1" applyBorder="1" applyAlignment="1">
      <alignment horizontal="center"/>
    </xf>
    <xf numFmtId="4" fontId="2" fillId="0" borderId="1" xfId="0" applyNumberFormat="1" applyFont="1" applyBorder="1" applyAlignment="1">
      <alignment horizontal="center"/>
    </xf>
    <xf numFmtId="3" fontId="2" fillId="0" borderId="2" xfId="0" applyNumberFormat="1" applyFont="1" applyBorder="1" applyAlignment="1">
      <alignment horizontal="center"/>
    </xf>
    <xf numFmtId="4" fontId="2" fillId="0" borderId="2" xfId="0" applyNumberFormat="1" applyFont="1" applyBorder="1"/>
    <xf numFmtId="1" fontId="16" fillId="0" borderId="7" xfId="0" applyNumberFormat="1" applyFont="1" applyBorder="1" applyAlignment="1">
      <alignment horizontal="center"/>
    </xf>
    <xf numFmtId="44" fontId="16" fillId="0" borderId="7" xfId="1" applyFont="1" applyBorder="1" applyAlignment="1">
      <alignment horizontal="center"/>
    </xf>
    <xf numFmtId="0" fontId="16" fillId="0" borderId="7" xfId="0" applyFont="1" applyBorder="1" applyAlignment="1">
      <alignment horizontal="center"/>
    </xf>
    <xf numFmtId="2" fontId="16" fillId="0" borderId="7" xfId="0" quotePrefix="1" applyNumberFormat="1" applyFont="1" applyBorder="1" applyAlignment="1">
      <alignment horizontal="center"/>
    </xf>
    <xf numFmtId="0" fontId="19" fillId="3" borderId="7" xfId="0" applyFont="1" applyFill="1" applyBorder="1" applyAlignment="1">
      <alignment horizontal="center"/>
    </xf>
    <xf numFmtId="44" fontId="3" fillId="0" borderId="1" xfId="0" applyNumberFormat="1" applyFont="1" applyBorder="1"/>
    <xf numFmtId="0" fontId="4" fillId="0" borderId="2" xfId="0" applyFont="1" applyBorder="1"/>
    <xf numFmtId="44" fontId="6" fillId="0" borderId="2" xfId="1" applyFont="1" applyBorder="1"/>
    <xf numFmtId="44" fontId="0" fillId="0" borderId="2" xfId="1" applyFont="1" applyBorder="1"/>
    <xf numFmtId="44" fontId="2" fillId="0" borderId="2" xfId="1" applyFont="1" applyBorder="1" applyAlignment="1"/>
    <xf numFmtId="1" fontId="0" fillId="4" borderId="1" xfId="0" applyNumberFormat="1" applyFill="1" applyBorder="1" applyProtection="1">
      <protection locked="0"/>
    </xf>
    <xf numFmtId="0" fontId="4" fillId="4" borderId="1" xfId="0" applyFont="1" applyFill="1" applyBorder="1" applyAlignment="1" applyProtection="1">
      <alignment horizontal="center"/>
      <protection locked="0"/>
    </xf>
    <xf numFmtId="44" fontId="6" fillId="4" borderId="1" xfId="1" applyFont="1" applyFill="1" applyBorder="1" applyProtection="1">
      <protection locked="0"/>
    </xf>
    <xf numFmtId="2" fontId="0" fillId="4" borderId="1" xfId="0" applyNumberFormat="1" applyFill="1" applyBorder="1" applyAlignment="1" applyProtection="1">
      <alignment horizontal="center"/>
      <protection locked="0"/>
    </xf>
    <xf numFmtId="44" fontId="1" fillId="4" borderId="1" xfId="1" applyFont="1" applyFill="1" applyBorder="1" applyProtection="1">
      <protection locked="0"/>
    </xf>
    <xf numFmtId="44" fontId="3" fillId="0" borderId="4" xfId="0" applyNumberFormat="1" applyFont="1" applyBorder="1"/>
    <xf numFmtId="44" fontId="3" fillId="5" borderId="31" xfId="0" applyNumberFormat="1" applyFont="1" applyFill="1" applyBorder="1"/>
    <xf numFmtId="0" fontId="12" fillId="4" borderId="1" xfId="0" applyFont="1" applyFill="1" applyBorder="1" applyAlignment="1" applyProtection="1">
      <alignment horizontal="center"/>
      <protection locked="0"/>
    </xf>
    <xf numFmtId="44" fontId="17" fillId="4" borderId="1" xfId="1" applyFont="1" applyFill="1" applyBorder="1" applyProtection="1">
      <protection locked="0"/>
    </xf>
    <xf numFmtId="2" fontId="0" fillId="4" borderId="1" xfId="0" applyNumberFormat="1" applyFill="1" applyBorder="1"/>
    <xf numFmtId="0" fontId="16" fillId="4" borderId="1" xfId="0" applyFont="1" applyFill="1" applyBorder="1"/>
    <xf numFmtId="0" fontId="0" fillId="4" borderId="1" xfId="0" applyFill="1" applyBorder="1" applyAlignment="1">
      <alignment horizontal="center"/>
    </xf>
    <xf numFmtId="44" fontId="3" fillId="5" borderId="4" xfId="0" applyNumberFormat="1" applyFont="1" applyFill="1" applyBorder="1"/>
    <xf numFmtId="0" fontId="0" fillId="6" borderId="0" xfId="0" applyFill="1"/>
    <xf numFmtId="44" fontId="0" fillId="4" borderId="1" xfId="1" applyFont="1" applyFill="1" applyBorder="1"/>
    <xf numFmtId="0" fontId="0" fillId="0" borderId="0" xfId="0"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44" fontId="2" fillId="0" borderId="10" xfId="0" applyNumberFormat="1" applyFont="1" applyBorder="1" applyAlignment="1">
      <alignment horizontal="center"/>
    </xf>
    <xf numFmtId="44" fontId="2" fillId="0" borderId="11" xfId="0" applyNumberFormat="1" applyFont="1" applyBorder="1" applyAlignment="1">
      <alignment horizontal="center"/>
    </xf>
    <xf numFmtId="0" fontId="2" fillId="3" borderId="3" xfId="0" applyFont="1" applyFill="1" applyBorder="1" applyAlignment="1">
      <alignment horizontal="center" vertical="center" wrapText="1"/>
    </xf>
    <xf numFmtId="0" fontId="20" fillId="0" borderId="1" xfId="0" applyFont="1" applyBorder="1" applyAlignment="1">
      <alignment horizontal="center"/>
    </xf>
    <xf numFmtId="0" fontId="7" fillId="0" borderId="1" xfId="0" applyFont="1" applyBorder="1" applyAlignment="1">
      <alignment horizontal="center" vertical="center" wrapText="1"/>
    </xf>
    <xf numFmtId="0" fontId="9" fillId="0" borderId="1" xfId="0" applyFont="1" applyBorder="1" applyAlignment="1">
      <alignment horizontal="center" vertical="top" wrapText="1"/>
    </xf>
    <xf numFmtId="0" fontId="9" fillId="2" borderId="1" xfId="0" applyFont="1" applyFill="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0" fillId="4" borderId="2" xfId="0" applyFont="1" applyFill="1" applyBorder="1" applyAlignment="1">
      <alignment horizontal="center"/>
    </xf>
    <xf numFmtId="0" fontId="20" fillId="4" borderId="5" xfId="0" applyFont="1" applyFill="1" applyBorder="1" applyAlignment="1">
      <alignment horizontal="center"/>
    </xf>
    <xf numFmtId="0" fontId="20" fillId="4" borderId="3" xfId="0" applyFont="1" applyFill="1" applyBorder="1" applyAlignment="1">
      <alignment horizontal="center"/>
    </xf>
    <xf numFmtId="0" fontId="21" fillId="4" borderId="1" xfId="0" applyFont="1" applyFill="1" applyBorder="1" applyAlignment="1">
      <alignment horizontal="center" vertical="center"/>
    </xf>
    <xf numFmtId="0" fontId="9" fillId="0" borderId="1" xfId="0" applyFont="1" applyBorder="1" applyAlignment="1">
      <alignment horizontal="left" vertical="top" wrapText="1"/>
    </xf>
    <xf numFmtId="0" fontId="0" fillId="6" borderId="2" xfId="0" applyFill="1" applyBorder="1"/>
    <xf numFmtId="0" fontId="0" fillId="6" borderId="5" xfId="0" applyFill="1" applyBorder="1"/>
    <xf numFmtId="0" fontId="0" fillId="6" borderId="3" xfId="0" applyFill="1" applyBorder="1"/>
    <xf numFmtId="0" fontId="2" fillId="0" borderId="2" xfId="0" applyFont="1" applyBorder="1" applyAlignment="1">
      <alignment horizontal="right"/>
    </xf>
    <xf numFmtId="0" fontId="2" fillId="0" borderId="5" xfId="0" applyFont="1" applyBorder="1" applyAlignment="1">
      <alignment horizontal="right"/>
    </xf>
    <xf numFmtId="0" fontId="2" fillId="0" borderId="3" xfId="0" applyFont="1" applyBorder="1" applyAlignment="1">
      <alignment horizontal="right"/>
    </xf>
    <xf numFmtId="44" fontId="2" fillId="0" borderId="2" xfId="1" applyFont="1" applyBorder="1" applyAlignment="1">
      <alignment horizontal="right"/>
    </xf>
    <xf numFmtId="44" fontId="2" fillId="0" borderId="5" xfId="1" applyFont="1" applyBorder="1" applyAlignment="1">
      <alignment horizontal="right"/>
    </xf>
    <xf numFmtId="44" fontId="2" fillId="0" borderId="3" xfId="1" applyFont="1" applyBorder="1" applyAlignment="1">
      <alignment horizontal="right"/>
    </xf>
    <xf numFmtId="0" fontId="3" fillId="0" borderId="2" xfId="0" applyFont="1" applyBorder="1" applyAlignment="1">
      <alignment horizontal="right"/>
    </xf>
    <xf numFmtId="0" fontId="3" fillId="0" borderId="5" xfId="0" applyFont="1" applyBorder="1" applyAlignment="1">
      <alignment horizontal="right"/>
    </xf>
    <xf numFmtId="0" fontId="3" fillId="0" borderId="3" xfId="0" applyFont="1" applyBorder="1" applyAlignment="1">
      <alignment horizontal="right"/>
    </xf>
    <xf numFmtId="0" fontId="2" fillId="0" borderId="2" xfId="0" applyFont="1" applyBorder="1"/>
    <xf numFmtId="0" fontId="2" fillId="0" borderId="5" xfId="0" applyFont="1" applyBorder="1"/>
    <xf numFmtId="0" fontId="2" fillId="0" borderId="3" xfId="0" applyFont="1" applyBorder="1"/>
    <xf numFmtId="0" fontId="0" fillId="6" borderId="7" xfId="0" applyFill="1" applyBorder="1"/>
    <xf numFmtId="0" fontId="0" fillId="6" borderId="20" xfId="0" applyFill="1" applyBorder="1"/>
    <xf numFmtId="0" fontId="0" fillId="6" borderId="21" xfId="0" applyFill="1" applyBorder="1"/>
    <xf numFmtId="0" fontId="3" fillId="0" borderId="1" xfId="0" applyFont="1" applyBorder="1" applyAlignment="1">
      <alignment horizontal="center"/>
    </xf>
    <xf numFmtId="0" fontId="2" fillId="0" borderId="1" xfId="0" applyFont="1" applyBorder="1" applyAlignment="1">
      <alignment horizont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2" fillId="0" borderId="1" xfId="0" applyFont="1" applyBorder="1" applyAlignment="1">
      <alignment horizontal="left"/>
    </xf>
    <xf numFmtId="0" fontId="10" fillId="2" borderId="1" xfId="0" applyFont="1" applyFill="1" applyBorder="1" applyAlignment="1">
      <alignment horizontal="center" vertical="center" wrapText="1"/>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3" xfId="0" applyFont="1" applyFill="1" applyBorder="1" applyAlignment="1">
      <alignment horizontal="center"/>
    </xf>
    <xf numFmtId="0" fontId="2" fillId="0" borderId="2"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24" xfId="0" applyFont="1" applyBorder="1"/>
    <xf numFmtId="0" fontId="2" fillId="0" borderId="25" xfId="0" applyFont="1" applyBorder="1"/>
    <xf numFmtId="0" fontId="0" fillId="6" borderId="26" xfId="0" applyFill="1" applyBorder="1"/>
    <xf numFmtId="0" fontId="0" fillId="6" borderId="27" xfId="0" applyFill="1" applyBorder="1"/>
    <xf numFmtId="0" fontId="0" fillId="6" borderId="22" xfId="0" applyFill="1" applyBorder="1"/>
    <xf numFmtId="0" fontId="3" fillId="0" borderId="28" xfId="0" applyFont="1" applyBorder="1" applyAlignment="1">
      <alignment horizontal="right"/>
    </xf>
    <xf numFmtId="0" fontId="3" fillId="0" borderId="29" xfId="0" applyFont="1" applyBorder="1" applyAlignment="1">
      <alignment horizontal="right"/>
    </xf>
    <xf numFmtId="0" fontId="3" fillId="0" borderId="30" xfId="0" applyFont="1" applyBorder="1" applyAlignment="1">
      <alignment horizontal="right"/>
    </xf>
  </cellXfs>
  <cellStyles count="3">
    <cellStyle name="Comma 2" xfId="2" xr:uid="{BB970BCF-98FD-4DFA-B503-CAD21BBF24D0}"/>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ED34-3A2F-42BC-8F55-61D687B33DC0}">
  <sheetPr codeName="Sheet1"/>
  <dimension ref="A1:D22"/>
  <sheetViews>
    <sheetView tabSelected="1" workbookViewId="0">
      <selection activeCell="H21" sqref="H21"/>
    </sheetView>
  </sheetViews>
  <sheetFormatPr defaultRowHeight="15" x14ac:dyDescent="0.25"/>
  <cols>
    <col min="1" max="1" width="40.28515625" customWidth="1"/>
    <col min="3" max="3" width="19" customWidth="1"/>
    <col min="4" max="4" width="21.7109375" customWidth="1"/>
  </cols>
  <sheetData>
    <row r="1" spans="1:4" x14ac:dyDescent="0.25">
      <c r="A1" s="49" t="s">
        <v>114</v>
      </c>
      <c r="B1" s="49" t="s">
        <v>111</v>
      </c>
      <c r="C1" s="89" t="s">
        <v>112</v>
      </c>
      <c r="D1" s="89"/>
    </row>
    <row r="2" spans="1:4" ht="19.5" x14ac:dyDescent="0.25">
      <c r="A2" s="105" t="s">
        <v>117</v>
      </c>
      <c r="B2" s="105"/>
      <c r="C2" s="105"/>
      <c r="D2" s="105"/>
    </row>
    <row r="3" spans="1:4" ht="15.75" customHeight="1" x14ac:dyDescent="0.25">
      <c r="A3" s="90" t="s">
        <v>34</v>
      </c>
      <c r="B3" s="90"/>
      <c r="C3" s="90"/>
      <c r="D3" s="90"/>
    </row>
    <row r="4" spans="1:4" ht="49.5" customHeight="1" x14ac:dyDescent="0.25">
      <c r="A4" s="106" t="s">
        <v>113</v>
      </c>
      <c r="B4" s="106"/>
      <c r="C4" s="106"/>
      <c r="D4" s="106"/>
    </row>
    <row r="5" spans="1:4" ht="16.5" customHeight="1" x14ac:dyDescent="0.25">
      <c r="A5" s="92" t="s">
        <v>115</v>
      </c>
      <c r="B5" s="92"/>
      <c r="C5" s="92"/>
      <c r="D5" s="92"/>
    </row>
    <row r="6" spans="1:4" ht="15.75" x14ac:dyDescent="0.25">
      <c r="A6" s="3" t="s">
        <v>9</v>
      </c>
      <c r="B6" s="2" t="s">
        <v>2</v>
      </c>
      <c r="C6" s="1" t="s">
        <v>10</v>
      </c>
      <c r="D6" s="1" t="s">
        <v>11</v>
      </c>
    </row>
    <row r="7" spans="1:4" x14ac:dyDescent="0.25">
      <c r="A7" s="6" t="s">
        <v>13</v>
      </c>
      <c r="B7" s="4" t="s">
        <v>12</v>
      </c>
      <c r="C7" s="50">
        <v>0</v>
      </c>
      <c r="D7" s="50">
        <v>0</v>
      </c>
    </row>
    <row r="8" spans="1:4" x14ac:dyDescent="0.25">
      <c r="A8" s="6" t="s">
        <v>14</v>
      </c>
      <c r="B8" s="4" t="s">
        <v>12</v>
      </c>
      <c r="C8" s="50">
        <v>0</v>
      </c>
      <c r="D8" s="50">
        <v>0</v>
      </c>
    </row>
    <row r="9" spans="1:4" x14ac:dyDescent="0.25">
      <c r="A9" s="6" t="s">
        <v>15</v>
      </c>
      <c r="B9" s="4" t="s">
        <v>12</v>
      </c>
      <c r="C9" s="50">
        <v>0</v>
      </c>
      <c r="D9" s="50">
        <v>0</v>
      </c>
    </row>
    <row r="10" spans="1:4" x14ac:dyDescent="0.25">
      <c r="A10" s="6" t="s">
        <v>16</v>
      </c>
      <c r="B10" s="4" t="s">
        <v>12</v>
      </c>
      <c r="C10" s="50">
        <v>0</v>
      </c>
      <c r="D10" s="50">
        <v>0</v>
      </c>
    </row>
    <row r="11" spans="1:4" x14ac:dyDescent="0.25">
      <c r="A11" s="6" t="s">
        <v>17</v>
      </c>
      <c r="B11" s="4" t="s">
        <v>12</v>
      </c>
      <c r="C11" s="50">
        <v>0</v>
      </c>
      <c r="D11" s="50">
        <v>0</v>
      </c>
    </row>
    <row r="12" spans="1:4" x14ac:dyDescent="0.25">
      <c r="A12" s="6" t="s">
        <v>18</v>
      </c>
      <c r="B12" s="4" t="s">
        <v>12</v>
      </c>
      <c r="C12" s="50">
        <v>0</v>
      </c>
      <c r="D12" s="50">
        <v>0</v>
      </c>
    </row>
    <row r="13" spans="1:4" x14ac:dyDescent="0.25">
      <c r="A13" s="6" t="s">
        <v>19</v>
      </c>
      <c r="B13" s="4" t="s">
        <v>12</v>
      </c>
      <c r="C13" s="50">
        <v>0</v>
      </c>
      <c r="D13" s="50">
        <v>0</v>
      </c>
    </row>
    <row r="14" spans="1:4" x14ac:dyDescent="0.25">
      <c r="A14" s="6" t="s">
        <v>20</v>
      </c>
      <c r="B14" s="4" t="s">
        <v>21</v>
      </c>
      <c r="C14" s="50">
        <v>0</v>
      </c>
      <c r="D14" s="50">
        <v>0</v>
      </c>
    </row>
    <row r="15" spans="1:4" x14ac:dyDescent="0.25">
      <c r="A15" s="6" t="s">
        <v>22</v>
      </c>
      <c r="B15" s="4" t="s">
        <v>21</v>
      </c>
      <c r="C15" s="50">
        <v>0</v>
      </c>
      <c r="D15" s="50">
        <v>0</v>
      </c>
    </row>
    <row r="16" spans="1:4" x14ac:dyDescent="0.25">
      <c r="A16" s="6" t="s">
        <v>23</v>
      </c>
      <c r="B16" s="4" t="s">
        <v>21</v>
      </c>
      <c r="C16" s="50">
        <v>0</v>
      </c>
      <c r="D16" s="50">
        <v>0</v>
      </c>
    </row>
    <row r="17" spans="1:4" x14ac:dyDescent="0.25">
      <c r="A17" s="6" t="s">
        <v>24</v>
      </c>
      <c r="B17" s="4" t="s">
        <v>21</v>
      </c>
      <c r="C17" s="50">
        <v>0</v>
      </c>
      <c r="D17" s="50">
        <v>0</v>
      </c>
    </row>
    <row r="18" spans="1:4" x14ac:dyDescent="0.25">
      <c r="A18" s="6" t="s">
        <v>25</v>
      </c>
      <c r="B18" s="4" t="s">
        <v>21</v>
      </c>
      <c r="C18" s="50">
        <v>0</v>
      </c>
      <c r="D18" s="50">
        <v>0</v>
      </c>
    </row>
    <row r="19" spans="1:4" x14ac:dyDescent="0.25">
      <c r="A19" s="6" t="s">
        <v>26</v>
      </c>
      <c r="B19" s="4" t="s">
        <v>21</v>
      </c>
      <c r="C19" s="50">
        <v>0</v>
      </c>
      <c r="D19" s="50">
        <v>0</v>
      </c>
    </row>
    <row r="20" spans="1:4" x14ac:dyDescent="0.25">
      <c r="A20" s="6" t="s">
        <v>27</v>
      </c>
      <c r="B20" s="4" t="s">
        <v>21</v>
      </c>
      <c r="C20" s="50">
        <v>0</v>
      </c>
      <c r="D20" s="50">
        <v>0</v>
      </c>
    </row>
    <row r="21" spans="1:4" x14ac:dyDescent="0.25">
      <c r="A21" s="6" t="s">
        <v>28</v>
      </c>
      <c r="B21" s="4" t="s">
        <v>21</v>
      </c>
      <c r="C21" s="50">
        <v>0</v>
      </c>
      <c r="D21" s="50">
        <v>0</v>
      </c>
    </row>
    <row r="22" spans="1:4" x14ac:dyDescent="0.25">
      <c r="A22" s="6" t="s">
        <v>29</v>
      </c>
      <c r="B22" s="4" t="s">
        <v>21</v>
      </c>
      <c r="C22" s="50">
        <v>0</v>
      </c>
      <c r="D22" s="41"/>
    </row>
  </sheetData>
  <sheetProtection algorithmName="SHA-512" hashValue="C31Wh3LUiMziJTs7sDlho7t3Ja87ZxCCQ+E9JHpzw27m4YTBXh1gzLxQSCjL46Q/5nYf4x8fC0UgBDBqisDsnw==" saltValue="jwPhufKgMHtQvqCJikN2ww==" spinCount="100000" sheet="1" objects="1" scenarios="1"/>
  <protectedRanges>
    <protectedRange sqref="A2:D2" name="Type Firms Name Here_1_1"/>
  </protectedRanges>
  <mergeCells count="5">
    <mergeCell ref="A5:D5"/>
    <mergeCell ref="C1:D1"/>
    <mergeCell ref="A2:D2"/>
    <mergeCell ref="A3:D3"/>
    <mergeCell ref="A4:D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BB5DF-061B-4F8A-B10E-BEFEDDCEB565}">
  <sheetPr codeName="Sheet11">
    <pageSetUpPr fitToPage="1"/>
  </sheetPr>
  <dimension ref="A1:H42"/>
  <sheetViews>
    <sheetView zoomScale="80" zoomScaleNormal="80" workbookViewId="0">
      <selection activeCell="L30" sqref="L30"/>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7.5" customHeight="1" x14ac:dyDescent="0.25">
      <c r="A6" s="130" t="s">
        <v>35</v>
      </c>
      <c r="B6" s="130"/>
      <c r="C6" s="130"/>
      <c r="D6" s="130"/>
      <c r="E6" s="130"/>
      <c r="F6" s="130"/>
      <c r="G6" s="13"/>
      <c r="H6" s="13"/>
    </row>
    <row r="7" spans="1:8" ht="22.5" customHeight="1" x14ac:dyDescent="0.25">
      <c r="A7" s="134" t="s">
        <v>87</v>
      </c>
      <c r="B7" s="135"/>
      <c r="C7" s="135"/>
      <c r="D7" s="136"/>
      <c r="E7" s="129" t="s">
        <v>97</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340</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100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1</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80">
        <f>+E39+F33+E11</f>
        <v>0</v>
      </c>
      <c r="F41" s="142"/>
    </row>
    <row r="42" spans="1:6" ht="6.75" customHeight="1" x14ac:dyDescent="0.25">
      <c r="A42" s="140"/>
      <c r="B42" s="141"/>
      <c r="C42" s="141"/>
      <c r="D42" s="141"/>
      <c r="E42" s="141"/>
      <c r="F42" s="109"/>
    </row>
  </sheetData>
  <sheetProtection algorithmName="SHA-512" hashValue="NbRqQPcmmq7KXjw3UNKCFdPwuGtXwRf2qZOmTMvS2FWqalwBa8UW9w3YWiDYys6SG4b67E+mn6ed1EjOC7EIyg==" saltValue="KN4h5kgfu61lD55Tn0z1tA==" spinCount="100000" sheet="1" objects="1" scenarios="1"/>
  <protectedRanges>
    <protectedRange sqref="D30:E32" name="Range1"/>
  </protectedRanges>
  <mergeCells count="19">
    <mergeCell ref="A42:F42"/>
    <mergeCell ref="A1:F1"/>
    <mergeCell ref="A2:F2"/>
    <mergeCell ref="A4:F4"/>
    <mergeCell ref="A5:F5"/>
    <mergeCell ref="E7:F7"/>
    <mergeCell ref="A6:F6"/>
    <mergeCell ref="A8:F8"/>
    <mergeCell ref="A12:F12"/>
    <mergeCell ref="A34:F34"/>
    <mergeCell ref="A7:D7"/>
    <mergeCell ref="F9:F11"/>
    <mergeCell ref="A11:D11"/>
    <mergeCell ref="A3:F3"/>
    <mergeCell ref="A33:E33"/>
    <mergeCell ref="F35:F41"/>
    <mergeCell ref="A39:C39"/>
    <mergeCell ref="A40:E40"/>
    <mergeCell ref="A41:D41"/>
  </mergeCells>
  <pageMargins left="0.7" right="0.7" top="0.75" bottom="0.75" header="0.3" footer="0.3"/>
  <pageSetup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93350-2A9E-4220-8C2F-DBF8248EDC6D}">
  <sheetPr codeName="Sheet13">
    <pageSetUpPr fitToPage="1"/>
  </sheetPr>
  <dimension ref="A1:H42"/>
  <sheetViews>
    <sheetView zoomScale="80" zoomScaleNormal="80" workbookViewId="0">
      <selection activeCell="O27" sqref="O27"/>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4.5" customHeight="1" x14ac:dyDescent="0.25">
      <c r="A6" s="130" t="s">
        <v>35</v>
      </c>
      <c r="B6" s="130"/>
      <c r="C6" s="130"/>
      <c r="D6" s="130"/>
      <c r="E6" s="130"/>
      <c r="F6" s="130"/>
      <c r="G6" s="13"/>
      <c r="H6" s="13"/>
    </row>
    <row r="7" spans="1:8" ht="22.5" customHeight="1" x14ac:dyDescent="0.25">
      <c r="A7" s="134" t="s">
        <v>88</v>
      </c>
      <c r="B7" s="135"/>
      <c r="C7" s="135"/>
      <c r="D7" s="136"/>
      <c r="E7" s="129" t="s">
        <v>98</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2043</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GPECSoE1gCp+lONXfgjtK2sTnUgYJcdpCiTKV4Hsq951ROzfpGzxPPw/R12vZiQyqF7xVGgcqUKNTu8ZCcaPcg==" saltValue="INLhsH+qSWGNXBF4S5M0eA==" spinCount="100000" sheet="1" objects="1" scenarios="1"/>
  <protectedRanges>
    <protectedRange sqref="D30:E32" name="Range1"/>
  </protectedRanges>
  <mergeCells count="19">
    <mergeCell ref="A42:F42"/>
    <mergeCell ref="A1:F1"/>
    <mergeCell ref="A2:F2"/>
    <mergeCell ref="A4:F4"/>
    <mergeCell ref="A5:F5"/>
    <mergeCell ref="E7:F7"/>
    <mergeCell ref="A6:F6"/>
    <mergeCell ref="A8:F8"/>
    <mergeCell ref="A12:F12"/>
    <mergeCell ref="A34:F34"/>
    <mergeCell ref="A7:D7"/>
    <mergeCell ref="F9:F11"/>
    <mergeCell ref="A11:D11"/>
    <mergeCell ref="A3:F3"/>
    <mergeCell ref="A33:E33"/>
    <mergeCell ref="F35:F41"/>
    <mergeCell ref="A39:C39"/>
    <mergeCell ref="A40:E40"/>
    <mergeCell ref="A41:D41"/>
  </mergeCells>
  <pageMargins left="0.7" right="0.7" top="0.75" bottom="0.75" header="0.3" footer="0.3"/>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29B2-7CC4-4917-8AEB-71D60C250F34}">
  <sheetPr codeName="Sheet4">
    <pageSetUpPr fitToPage="1"/>
  </sheetPr>
  <dimension ref="A1:H42"/>
  <sheetViews>
    <sheetView zoomScale="80" zoomScaleNormal="80" workbookViewId="0">
      <selection activeCell="M36" sqref="M36"/>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3.75" customHeight="1" x14ac:dyDescent="0.25">
      <c r="A6" s="130" t="s">
        <v>35</v>
      </c>
      <c r="B6" s="130"/>
      <c r="C6" s="130"/>
      <c r="D6" s="130"/>
      <c r="E6" s="130"/>
      <c r="F6" s="130"/>
      <c r="G6" s="13"/>
      <c r="H6" s="13"/>
    </row>
    <row r="7" spans="1:8" ht="22.5" customHeight="1" x14ac:dyDescent="0.25">
      <c r="A7" s="134" t="s">
        <v>81</v>
      </c>
      <c r="B7" s="135"/>
      <c r="C7" s="135"/>
      <c r="D7" s="136"/>
      <c r="E7" s="129" t="s">
        <v>100</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3406</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100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1</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JrxvYDe6obD6YOX0jm+LdvR+mjbI+0vJwXYigFpa4zsByrmUBiArLAsGSi9YvE2/5QmfsPIqimfdrgHgLHyzwg==" saltValue="ePPHobqlTcLxzZv9MchQ4g==" spinCount="100000" sheet="1" objects="1" scenarios="1"/>
  <protectedRanges>
    <protectedRange sqref="D30:E32" name="Range1"/>
  </protectedRanges>
  <mergeCells count="19">
    <mergeCell ref="A42:F42"/>
    <mergeCell ref="A1:F1"/>
    <mergeCell ref="A2:F2"/>
    <mergeCell ref="A4:F4"/>
    <mergeCell ref="A5:F5"/>
    <mergeCell ref="E7:F7"/>
    <mergeCell ref="A6:F6"/>
    <mergeCell ref="A8:F8"/>
    <mergeCell ref="A12:F12"/>
    <mergeCell ref="A34:F34"/>
    <mergeCell ref="A7:D7"/>
    <mergeCell ref="A11:D11"/>
    <mergeCell ref="F9:F11"/>
    <mergeCell ref="A3:F3"/>
    <mergeCell ref="F35:F41"/>
    <mergeCell ref="A33:E33"/>
    <mergeCell ref="A39:C39"/>
    <mergeCell ref="A40:E40"/>
    <mergeCell ref="A41:D41"/>
  </mergeCells>
  <pageMargins left="0.7" right="0.7" top="0.75" bottom="0.75" header="0.3" footer="0.3"/>
  <pageSetup scale="7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3CECC-C9DC-4936-B202-DAC17C79AEF6}">
  <sheetPr codeName="Sheet6">
    <pageSetUpPr fitToPage="1"/>
  </sheetPr>
  <dimension ref="A1:H42"/>
  <sheetViews>
    <sheetView zoomScale="80" zoomScaleNormal="80" workbookViewId="0">
      <selection activeCell="M24" sqref="M24"/>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6" customHeight="1" x14ac:dyDescent="0.25">
      <c r="A6" s="130" t="s">
        <v>35</v>
      </c>
      <c r="B6" s="130"/>
      <c r="C6" s="130"/>
      <c r="D6" s="130"/>
      <c r="E6" s="130"/>
      <c r="F6" s="130"/>
      <c r="G6" s="13"/>
      <c r="H6" s="13"/>
    </row>
    <row r="7" spans="1:8" ht="22.5" customHeight="1" x14ac:dyDescent="0.25">
      <c r="A7" s="134" t="s">
        <v>82</v>
      </c>
      <c r="B7" s="135"/>
      <c r="C7" s="135"/>
      <c r="D7" s="136"/>
      <c r="E7" s="129" t="s">
        <v>99</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349</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v>0</v>
      </c>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5"/>
      <c r="E41" s="74">
        <f>+E39+F33+E11</f>
        <v>0</v>
      </c>
      <c r="F41" s="142"/>
    </row>
    <row r="42" spans="1:6" ht="6.75" customHeight="1" x14ac:dyDescent="0.25">
      <c r="A42" s="140"/>
      <c r="B42" s="141"/>
      <c r="C42" s="141"/>
      <c r="D42" s="141"/>
      <c r="E42" s="141"/>
      <c r="F42" s="109"/>
    </row>
  </sheetData>
  <sheetProtection algorithmName="SHA-512" hashValue="/bvyTS6XaEUavCmFHU2hlxbup+fciLBYSgldqdNBpMTHzbJi/jXD34ZOSji7joBVVdcqFqs4UMcy7ZNfW5k5sg==" saltValue="GqO/BGIu7xVCxvXfGA6qiA==" spinCount="100000" sheet="1" objects="1" scenarios="1"/>
  <protectedRanges>
    <protectedRange sqref="D30:E32" name="Range1"/>
  </protectedRanges>
  <mergeCells count="19">
    <mergeCell ref="A8:F8"/>
    <mergeCell ref="A12:F12"/>
    <mergeCell ref="A34:F34"/>
    <mergeCell ref="A3:F3"/>
    <mergeCell ref="F9:F11"/>
    <mergeCell ref="F35:F41"/>
    <mergeCell ref="A42:F42"/>
    <mergeCell ref="A1:F1"/>
    <mergeCell ref="A2:F2"/>
    <mergeCell ref="A4:F4"/>
    <mergeCell ref="A5:F5"/>
    <mergeCell ref="E7:F7"/>
    <mergeCell ref="A6:F6"/>
    <mergeCell ref="A7:D7"/>
    <mergeCell ref="A11:D11"/>
    <mergeCell ref="A33:E33"/>
    <mergeCell ref="A41:D41"/>
    <mergeCell ref="A39:C39"/>
    <mergeCell ref="A40:E40"/>
  </mergeCells>
  <pageMargins left="0.7" right="0.7" top="0.75" bottom="0.7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F7F2-5BCE-45D4-AB62-C04840F26C14}">
  <sheetPr codeName="Sheet2">
    <pageSetUpPr fitToPage="1"/>
  </sheetPr>
  <dimension ref="A1:R26"/>
  <sheetViews>
    <sheetView showRuler="0" showWhiteSpace="0" view="pageLayout" zoomScaleNormal="100" workbookViewId="0">
      <selection activeCell="N27" sqref="N27"/>
    </sheetView>
  </sheetViews>
  <sheetFormatPr defaultRowHeight="15" x14ac:dyDescent="0.25"/>
  <cols>
    <col min="2" max="2" width="11.42578125" customWidth="1"/>
    <col min="3" max="3" width="24.28515625" customWidth="1"/>
    <col min="4" max="4" width="12" customWidth="1"/>
    <col min="5" max="5" width="24.85546875" customWidth="1"/>
    <col min="6" max="6" width="24" customWidth="1"/>
    <col min="7" max="7" width="24.7109375" customWidth="1"/>
    <col min="8" max="8" width="14.140625" customWidth="1"/>
    <col min="9" max="12" width="14.140625" hidden="1" customWidth="1"/>
    <col min="13" max="13" width="15.5703125" customWidth="1"/>
    <col min="14" max="14" width="27.42578125" customWidth="1"/>
    <col min="16" max="16" width="25.42578125" customWidth="1"/>
    <col min="17" max="17" width="18.7109375" customWidth="1"/>
  </cols>
  <sheetData>
    <row r="1" spans="1:18" x14ac:dyDescent="0.25">
      <c r="A1" s="89" t="s">
        <v>114</v>
      </c>
      <c r="B1" s="89"/>
      <c r="C1" s="89"/>
      <c r="D1" s="89"/>
      <c r="E1" s="89"/>
      <c r="F1" s="49" t="s">
        <v>111</v>
      </c>
      <c r="G1" s="89" t="s">
        <v>112</v>
      </c>
      <c r="H1" s="89"/>
      <c r="I1" s="89"/>
      <c r="J1" s="89"/>
      <c r="K1" s="89"/>
      <c r="L1" s="89"/>
      <c r="M1" s="89"/>
      <c r="N1" s="89"/>
    </row>
    <row r="2" spans="1:18" x14ac:dyDescent="0.25">
      <c r="A2" s="102" t="str">
        <f>+'Auto Population Input'!A2</f>
        <v>Type Contractor's Name Here</v>
      </c>
      <c r="B2" s="103"/>
      <c r="C2" s="103"/>
      <c r="D2" s="103"/>
      <c r="E2" s="103"/>
      <c r="F2" s="103"/>
      <c r="G2" s="103"/>
      <c r="H2" s="103"/>
      <c r="I2" s="103"/>
      <c r="J2" s="103"/>
      <c r="K2" s="103"/>
      <c r="L2" s="103"/>
      <c r="M2" s="103"/>
      <c r="N2" s="104"/>
    </row>
    <row r="3" spans="1:18" ht="15.75" x14ac:dyDescent="0.25">
      <c r="A3" s="90" t="s">
        <v>34</v>
      </c>
      <c r="B3" s="90"/>
      <c r="C3" s="90"/>
      <c r="D3" s="90"/>
      <c r="E3" s="90"/>
      <c r="F3" s="90"/>
      <c r="G3" s="90"/>
      <c r="H3" s="90"/>
      <c r="I3" s="90"/>
      <c r="J3" s="90"/>
      <c r="K3" s="90"/>
      <c r="L3" s="90"/>
      <c r="M3" s="90"/>
      <c r="N3" s="90"/>
    </row>
    <row r="4" spans="1:18" ht="33" customHeight="1" x14ac:dyDescent="0.25">
      <c r="A4" s="91" t="s">
        <v>113</v>
      </c>
      <c r="B4" s="91"/>
      <c r="C4" s="91"/>
      <c r="D4" s="91"/>
      <c r="E4" s="91"/>
      <c r="F4" s="91"/>
      <c r="G4" s="91"/>
      <c r="H4" s="91"/>
      <c r="I4" s="91"/>
      <c r="J4" s="91"/>
      <c r="K4" s="91"/>
      <c r="L4" s="91"/>
      <c r="M4" s="91"/>
      <c r="N4" s="91"/>
    </row>
    <row r="5" spans="1:18" ht="15.75" x14ac:dyDescent="0.25">
      <c r="A5" s="92" t="s">
        <v>115</v>
      </c>
      <c r="B5" s="92"/>
      <c r="C5" s="92"/>
      <c r="D5" s="92"/>
      <c r="E5" s="92"/>
      <c r="F5" s="92"/>
      <c r="G5" s="92"/>
      <c r="H5" s="92"/>
      <c r="I5" s="92"/>
      <c r="J5" s="92"/>
      <c r="K5" s="92"/>
      <c r="L5" s="92"/>
      <c r="M5" s="92"/>
      <c r="N5" s="92"/>
    </row>
    <row r="6" spans="1:18" ht="47.25" x14ac:dyDescent="0.25">
      <c r="A6" s="35" t="s">
        <v>52</v>
      </c>
      <c r="B6" s="35" t="s">
        <v>103</v>
      </c>
      <c r="C6" s="2" t="s">
        <v>46</v>
      </c>
      <c r="D6" s="2" t="s">
        <v>36</v>
      </c>
      <c r="E6" s="2" t="s">
        <v>37</v>
      </c>
      <c r="F6" s="2" t="s">
        <v>38</v>
      </c>
      <c r="G6" s="2" t="s">
        <v>39</v>
      </c>
      <c r="H6" s="35" t="s">
        <v>50</v>
      </c>
      <c r="I6" s="2" t="s">
        <v>40</v>
      </c>
      <c r="J6" s="2" t="s">
        <v>41</v>
      </c>
      <c r="K6" s="35" t="s">
        <v>47</v>
      </c>
      <c r="L6" s="35" t="s">
        <v>106</v>
      </c>
      <c r="M6" s="35" t="s">
        <v>104</v>
      </c>
      <c r="N6" s="35" t="s">
        <v>105</v>
      </c>
      <c r="Q6" s="15"/>
      <c r="R6" s="11"/>
    </row>
    <row r="7" spans="1:18" x14ac:dyDescent="0.25">
      <c r="A7" s="32">
        <v>3</v>
      </c>
      <c r="B7" s="32">
        <v>5</v>
      </c>
      <c r="C7" s="32" t="s">
        <v>48</v>
      </c>
      <c r="D7" s="43" t="s">
        <v>69</v>
      </c>
      <c r="E7" s="44" t="s">
        <v>67</v>
      </c>
      <c r="F7" s="32" t="s">
        <v>55</v>
      </c>
      <c r="G7" s="32" t="s">
        <v>59</v>
      </c>
      <c r="H7" s="32">
        <v>513</v>
      </c>
      <c r="I7" s="32">
        <v>20</v>
      </c>
      <c r="J7" s="32">
        <v>200</v>
      </c>
      <c r="K7" s="34">
        <f t="shared" ref="K7:K17" si="0">+(H7*I7/9)+J7</f>
        <v>1340</v>
      </c>
      <c r="L7" s="34">
        <f>+M7*0.055</f>
        <v>61.325000000000003</v>
      </c>
      <c r="M7" s="34">
        <f>+'Azalea Dr'!C10</f>
        <v>1115</v>
      </c>
      <c r="N7" s="45">
        <f>'Azalea Dr'!E41</f>
        <v>0</v>
      </c>
      <c r="Q7" s="15"/>
      <c r="R7" s="11"/>
    </row>
    <row r="8" spans="1:18" x14ac:dyDescent="0.25">
      <c r="A8" s="32">
        <v>3</v>
      </c>
      <c r="B8" s="32">
        <v>5</v>
      </c>
      <c r="C8" s="32" t="s">
        <v>48</v>
      </c>
      <c r="D8" s="43" t="s">
        <v>77</v>
      </c>
      <c r="E8" s="44" t="s">
        <v>78</v>
      </c>
      <c r="F8" s="32" t="s">
        <v>75</v>
      </c>
      <c r="G8" s="32" t="s">
        <v>102</v>
      </c>
      <c r="H8" s="32">
        <v>175</v>
      </c>
      <c r="I8" s="32">
        <v>20</v>
      </c>
      <c r="J8" s="32">
        <v>660</v>
      </c>
      <c r="K8" s="34">
        <f t="shared" si="0"/>
        <v>1048.8888888888889</v>
      </c>
      <c r="L8" s="34">
        <f t="shared" ref="L8:L17" si="1">+M8*0.055</f>
        <v>42.13</v>
      </c>
      <c r="M8" s="34">
        <f>+'Dale Ct'!C10</f>
        <v>766</v>
      </c>
      <c r="N8" s="46">
        <f>'Dale Ct'!E41</f>
        <v>0</v>
      </c>
      <c r="Q8" s="17"/>
    </row>
    <row r="9" spans="1:18" s="18" customFormat="1" x14ac:dyDescent="0.25">
      <c r="A9" s="32">
        <v>3</v>
      </c>
      <c r="B9" s="32">
        <v>4</v>
      </c>
      <c r="C9" s="32" t="s">
        <v>48</v>
      </c>
      <c r="D9" s="43" t="s">
        <v>72</v>
      </c>
      <c r="E9" s="44" t="s">
        <v>73</v>
      </c>
      <c r="F9" s="32" t="s">
        <v>62</v>
      </c>
      <c r="G9" s="32" t="s">
        <v>102</v>
      </c>
      <c r="H9" s="32">
        <v>440</v>
      </c>
      <c r="I9" s="32">
        <v>20</v>
      </c>
      <c r="J9" s="32">
        <v>660</v>
      </c>
      <c r="K9" s="34">
        <f t="shared" si="0"/>
        <v>1637.7777777777778</v>
      </c>
      <c r="L9" s="34">
        <f t="shared" si="1"/>
        <v>53.24</v>
      </c>
      <c r="M9" s="34">
        <f>+'Melanie Ln'!C10</f>
        <v>968</v>
      </c>
      <c r="N9" s="46">
        <f>'Melanie Ln'!E41</f>
        <v>0</v>
      </c>
      <c r="Q9" s="19"/>
    </row>
    <row r="10" spans="1:18" s="20" customFormat="1" x14ac:dyDescent="0.25">
      <c r="A10" s="32">
        <v>3</v>
      </c>
      <c r="B10" s="32">
        <v>5</v>
      </c>
      <c r="C10" s="32" t="s">
        <v>48</v>
      </c>
      <c r="D10" s="43" t="s">
        <v>68</v>
      </c>
      <c r="E10" s="44" t="s">
        <v>56</v>
      </c>
      <c r="F10" s="32" t="s">
        <v>51</v>
      </c>
      <c r="G10" s="32" t="s">
        <v>67</v>
      </c>
      <c r="H10" s="32">
        <v>1032</v>
      </c>
      <c r="I10" s="32">
        <v>20</v>
      </c>
      <c r="J10" s="32">
        <v>200</v>
      </c>
      <c r="K10" s="34">
        <f t="shared" si="0"/>
        <v>2493.3333333333335</v>
      </c>
      <c r="L10" s="34">
        <f t="shared" si="1"/>
        <v>117.205</v>
      </c>
      <c r="M10" s="34">
        <f>+'Morningside St'!C10</f>
        <v>2131</v>
      </c>
      <c r="N10" s="46">
        <f>'Morningside St'!E41</f>
        <v>0</v>
      </c>
      <c r="P10" s="16"/>
      <c r="Q10" s="21"/>
    </row>
    <row r="11" spans="1:18" s="20" customFormat="1" x14ac:dyDescent="0.25">
      <c r="A11" s="32">
        <v>3</v>
      </c>
      <c r="B11" s="32">
        <v>5</v>
      </c>
      <c r="C11" s="32" t="s">
        <v>48</v>
      </c>
      <c r="D11" s="43" t="s">
        <v>63</v>
      </c>
      <c r="E11" s="44" t="s">
        <v>64</v>
      </c>
      <c r="F11" s="32" t="s">
        <v>54</v>
      </c>
      <c r="G11" s="32" t="s">
        <v>55</v>
      </c>
      <c r="H11" s="32">
        <v>682</v>
      </c>
      <c r="I11" s="32">
        <v>20</v>
      </c>
      <c r="J11" s="32">
        <v>200</v>
      </c>
      <c r="K11" s="34">
        <f t="shared" si="0"/>
        <v>1715.5555555555557</v>
      </c>
      <c r="L11" s="34">
        <f t="shared" si="1"/>
        <v>78.87</v>
      </c>
      <c r="M11" s="34">
        <f>+'Oak Dr'!C10</f>
        <v>1434</v>
      </c>
      <c r="N11" s="45">
        <f>'Oak Dr'!E41</f>
        <v>0</v>
      </c>
      <c r="P11" s="22"/>
      <c r="Q11" s="23"/>
    </row>
    <row r="12" spans="1:18" s="20" customFormat="1" x14ac:dyDescent="0.25">
      <c r="A12" s="32">
        <v>3</v>
      </c>
      <c r="B12" s="32">
        <v>5</v>
      </c>
      <c r="C12" s="32" t="s">
        <v>48</v>
      </c>
      <c r="D12" s="43" t="s">
        <v>65</v>
      </c>
      <c r="E12" s="44" t="s">
        <v>66</v>
      </c>
      <c r="F12" s="32" t="s">
        <v>54</v>
      </c>
      <c r="G12" s="32" t="s">
        <v>67</v>
      </c>
      <c r="H12" s="32">
        <v>878</v>
      </c>
      <c r="I12" s="32">
        <v>20</v>
      </c>
      <c r="J12" s="32">
        <v>200</v>
      </c>
      <c r="K12" s="34">
        <f t="shared" si="0"/>
        <v>2151.1111111111113</v>
      </c>
      <c r="L12" s="34">
        <f t="shared" si="1"/>
        <v>100.705</v>
      </c>
      <c r="M12" s="34">
        <f>+'Palm Dr'!C10</f>
        <v>1831</v>
      </c>
      <c r="N12" s="45">
        <f>'Palm Dr'!E41</f>
        <v>0</v>
      </c>
      <c r="P12" s="24"/>
      <c r="Q12" s="25"/>
    </row>
    <row r="13" spans="1:18" s="20" customFormat="1" x14ac:dyDescent="0.25">
      <c r="A13" s="32">
        <v>3</v>
      </c>
      <c r="B13" s="32">
        <v>5</v>
      </c>
      <c r="C13" s="32" t="s">
        <v>48</v>
      </c>
      <c r="D13" s="43" t="s">
        <v>57</v>
      </c>
      <c r="E13" s="44" t="s">
        <v>54</v>
      </c>
      <c r="F13" s="32" t="s">
        <v>55</v>
      </c>
      <c r="G13" s="32" t="s">
        <v>56</v>
      </c>
      <c r="H13" s="32">
        <v>936</v>
      </c>
      <c r="I13" s="32">
        <v>20</v>
      </c>
      <c r="J13" s="32">
        <v>200</v>
      </c>
      <c r="K13" s="34">
        <f t="shared" si="0"/>
        <v>2280</v>
      </c>
      <c r="L13" s="34">
        <f t="shared" si="1"/>
        <v>106.26</v>
      </c>
      <c r="M13" s="34">
        <f>+'Poinsettia Av'!C10</f>
        <v>1932</v>
      </c>
      <c r="N13" s="45">
        <f>'Poinsettia Av'!E41</f>
        <v>0</v>
      </c>
    </row>
    <row r="14" spans="1:18" s="20" customFormat="1" x14ac:dyDescent="0.25">
      <c r="A14" s="32">
        <v>3</v>
      </c>
      <c r="B14" s="32">
        <v>5</v>
      </c>
      <c r="C14" s="32" t="s">
        <v>48</v>
      </c>
      <c r="D14" s="43" t="s">
        <v>70</v>
      </c>
      <c r="E14" s="44" t="s">
        <v>71</v>
      </c>
      <c r="F14" s="32" t="s">
        <v>62</v>
      </c>
      <c r="G14" s="32" t="s">
        <v>55</v>
      </c>
      <c r="H14" s="32">
        <v>150</v>
      </c>
      <c r="I14" s="32">
        <v>20</v>
      </c>
      <c r="J14" s="32">
        <v>50</v>
      </c>
      <c r="K14" s="34">
        <f t="shared" si="0"/>
        <v>383.33333333333331</v>
      </c>
      <c r="L14" s="34">
        <f t="shared" si="1"/>
        <v>18.7</v>
      </c>
      <c r="M14" s="34">
        <f>+'Short St'!C10</f>
        <v>340</v>
      </c>
      <c r="N14" s="46">
        <f>'Short St'!E41</f>
        <v>0</v>
      </c>
    </row>
    <row r="15" spans="1:18" s="20" customFormat="1" x14ac:dyDescent="0.25">
      <c r="A15" s="32">
        <v>3</v>
      </c>
      <c r="B15" s="32">
        <v>5</v>
      </c>
      <c r="C15" s="32" t="s">
        <v>48</v>
      </c>
      <c r="D15" s="43" t="s">
        <v>74</v>
      </c>
      <c r="E15" s="44" t="s">
        <v>75</v>
      </c>
      <c r="F15" s="32" t="s">
        <v>76</v>
      </c>
      <c r="G15" s="32" t="s">
        <v>76</v>
      </c>
      <c r="H15" s="32">
        <v>1073</v>
      </c>
      <c r="I15" s="32">
        <v>20</v>
      </c>
      <c r="J15" s="32">
        <v>200</v>
      </c>
      <c r="K15" s="34">
        <f t="shared" si="0"/>
        <v>2584.4444444444443</v>
      </c>
      <c r="L15" s="34">
        <f t="shared" si="1"/>
        <v>112.36499999999999</v>
      </c>
      <c r="M15" s="34">
        <f>+'Simpson Ln'!C10</f>
        <v>2043</v>
      </c>
      <c r="N15" s="45">
        <f>'Simpson Ln'!E41</f>
        <v>0</v>
      </c>
      <c r="P15" s="83"/>
      <c r="Q15" s="83"/>
    </row>
    <row r="16" spans="1:18" s="20" customFormat="1" x14ac:dyDescent="0.25">
      <c r="A16" s="32">
        <v>3</v>
      </c>
      <c r="B16" s="32">
        <v>4</v>
      </c>
      <c r="C16" s="32" t="s">
        <v>48</v>
      </c>
      <c r="D16" s="43" t="s">
        <v>58</v>
      </c>
      <c r="E16" s="44" t="s">
        <v>55</v>
      </c>
      <c r="F16" s="32" t="s">
        <v>51</v>
      </c>
      <c r="G16" s="32" t="s">
        <v>59</v>
      </c>
      <c r="H16" s="32">
        <v>1718</v>
      </c>
      <c r="I16" s="32">
        <v>20</v>
      </c>
      <c r="J16" s="32">
        <v>200</v>
      </c>
      <c r="K16" s="34">
        <f t="shared" si="0"/>
        <v>4017.7777777777778</v>
      </c>
      <c r="L16" s="34">
        <f t="shared" si="1"/>
        <v>187.33</v>
      </c>
      <c r="M16" s="34">
        <f>+'Triangle Dr'!C10</f>
        <v>3406</v>
      </c>
      <c r="N16" s="45">
        <f>'Triangle Dr'!E41</f>
        <v>0</v>
      </c>
      <c r="P16" s="26"/>
      <c r="Q16" s="26"/>
    </row>
    <row r="17" spans="1:17" s="20" customFormat="1" ht="15.75" thickBot="1" x14ac:dyDescent="0.3">
      <c r="A17" s="60">
        <v>3</v>
      </c>
      <c r="B17" s="60">
        <v>5</v>
      </c>
      <c r="C17" s="60" t="s">
        <v>48</v>
      </c>
      <c r="D17" s="61" t="s">
        <v>60</v>
      </c>
      <c r="E17" s="62" t="s">
        <v>61</v>
      </c>
      <c r="F17" s="32" t="s">
        <v>62</v>
      </c>
      <c r="G17" s="32" t="s">
        <v>55</v>
      </c>
      <c r="H17" s="32">
        <v>165</v>
      </c>
      <c r="I17" s="32">
        <v>20</v>
      </c>
      <c r="J17" s="32">
        <v>50</v>
      </c>
      <c r="K17" s="34">
        <f t="shared" si="0"/>
        <v>416.66666666666669</v>
      </c>
      <c r="L17" s="34">
        <f t="shared" si="1"/>
        <v>19.195</v>
      </c>
      <c r="M17" s="58">
        <f>+'Wee St'!C10</f>
        <v>349</v>
      </c>
      <c r="N17" s="59">
        <f>'Wee St'!E41</f>
        <v>0</v>
      </c>
      <c r="P17" s="26"/>
      <c r="Q17" s="26"/>
    </row>
    <row r="18" spans="1:17" ht="15.75" customHeight="1" x14ac:dyDescent="0.25">
      <c r="A18" s="93" t="s">
        <v>53</v>
      </c>
      <c r="B18" s="94"/>
      <c r="C18" s="94"/>
      <c r="D18" s="94"/>
      <c r="E18" s="95"/>
      <c r="F18" s="88" t="s">
        <v>79</v>
      </c>
      <c r="G18" s="53" t="s">
        <v>42</v>
      </c>
      <c r="H18" s="54">
        <f>SUM(H7:H17)</f>
        <v>7762</v>
      </c>
      <c r="I18" s="54"/>
      <c r="J18" s="54"/>
      <c r="K18" s="54"/>
      <c r="L18" s="56">
        <f>SUM(L7:L17)/350</f>
        <v>2.5637857142857148</v>
      </c>
      <c r="M18" s="84" t="s">
        <v>8</v>
      </c>
      <c r="N18" s="86">
        <f>SUM(N7:N17)</f>
        <v>0</v>
      </c>
      <c r="P18" s="26"/>
      <c r="Q18" s="27"/>
    </row>
    <row r="19" spans="1:17" ht="16.5" thickBot="1" x14ac:dyDescent="0.3">
      <c r="A19" s="96"/>
      <c r="B19" s="97"/>
      <c r="C19" s="97"/>
      <c r="D19" s="97"/>
      <c r="E19" s="98"/>
      <c r="F19" s="88"/>
      <c r="G19" s="53" t="s">
        <v>43</v>
      </c>
      <c r="H19" s="55">
        <f>+H18/5280</f>
        <v>1.4700757575757575</v>
      </c>
      <c r="I19" s="55"/>
      <c r="J19" s="55"/>
      <c r="K19" s="6" t="s">
        <v>107</v>
      </c>
      <c r="L19" s="57">
        <f>+L18*1.07</f>
        <v>2.7432507142857148</v>
      </c>
      <c r="M19" s="85"/>
      <c r="N19" s="87"/>
      <c r="P19" s="26"/>
      <c r="Q19" s="27"/>
    </row>
    <row r="20" spans="1:17" ht="30.75" thickBot="1" x14ac:dyDescent="0.3">
      <c r="A20" s="96"/>
      <c r="B20" s="97"/>
      <c r="C20" s="97"/>
      <c r="D20" s="97"/>
      <c r="E20" s="98"/>
      <c r="F20" s="36"/>
      <c r="K20" s="47" t="s">
        <v>108</v>
      </c>
      <c r="L20" s="48">
        <f>+L19+10</f>
        <v>12.743250714285715</v>
      </c>
      <c r="P20" s="26"/>
      <c r="Q20" s="27"/>
    </row>
    <row r="21" spans="1:17" ht="32.25" thickBot="1" x14ac:dyDescent="0.3">
      <c r="A21" s="96"/>
      <c r="B21" s="97"/>
      <c r="C21" s="97"/>
      <c r="D21" s="97"/>
      <c r="E21" s="98"/>
      <c r="F21" s="36"/>
      <c r="G21" s="40" t="s">
        <v>49</v>
      </c>
      <c r="H21" s="39">
        <v>31</v>
      </c>
      <c r="K21" s="47" t="s">
        <v>109</v>
      </c>
      <c r="L21" s="48">
        <f>+L20+4</f>
        <v>16.743250714285715</v>
      </c>
      <c r="P21" s="14"/>
      <c r="Q21" s="28"/>
    </row>
    <row r="22" spans="1:17" ht="8.25" customHeight="1" x14ac:dyDescent="0.25">
      <c r="A22" s="96"/>
      <c r="B22" s="97"/>
      <c r="C22" s="97"/>
      <c r="D22" s="97"/>
      <c r="E22" s="98"/>
      <c r="I22" s="42"/>
      <c r="K22" t="s">
        <v>110</v>
      </c>
      <c r="L22" s="48">
        <f>+L21+14</f>
        <v>30.743250714285715</v>
      </c>
    </row>
    <row r="23" spans="1:17" ht="3.75" customHeight="1" thickBot="1" x14ac:dyDescent="0.3">
      <c r="A23" s="99"/>
      <c r="B23" s="100"/>
      <c r="C23" s="100"/>
      <c r="D23" s="100"/>
      <c r="E23" s="101"/>
      <c r="I23" s="42"/>
    </row>
    <row r="24" spans="1:17" x14ac:dyDescent="0.25">
      <c r="I24" s="42"/>
      <c r="Q24" s="29"/>
    </row>
    <row r="25" spans="1:17" x14ac:dyDescent="0.25">
      <c r="I25" s="42"/>
      <c r="Q25" s="30"/>
    </row>
    <row r="26" spans="1:17" x14ac:dyDescent="0.25">
      <c r="I26" s="42"/>
      <c r="Q26" s="30"/>
    </row>
  </sheetData>
  <sheetProtection algorithmName="SHA-512" hashValue="TAImclQ87mQt3H8mv1KRHJLPVJZc+JMlyrLIwFeORj+klr3Oi76z39Z4MvG3jctzk0XUqt/PCjSIfN2/UiAYXg==" saltValue="NXnLdRtPXRm8rdUqw9q5jA==" spinCount="100000" sheet="1" objects="1" scenarios="1"/>
  <sortState xmlns:xlrd2="http://schemas.microsoft.com/office/spreadsheetml/2017/richdata2" ref="D7:N17">
    <sortCondition ref="E7:E17"/>
  </sortState>
  <mergeCells count="11">
    <mergeCell ref="P15:Q15"/>
    <mergeCell ref="M18:M19"/>
    <mergeCell ref="N18:N19"/>
    <mergeCell ref="F18:F19"/>
    <mergeCell ref="A1:E1"/>
    <mergeCell ref="G1:N1"/>
    <mergeCell ref="A3:N3"/>
    <mergeCell ref="A4:N4"/>
    <mergeCell ref="A5:N5"/>
    <mergeCell ref="A18:E23"/>
    <mergeCell ref="A2:N2"/>
  </mergeCells>
  <pageMargins left="0.7" right="0.7" top="0.75" bottom="0.75" header="0.3" footer="0.3"/>
  <pageSetup paperSize="5" scale="67" orientation="landscape" r:id="rId1"/>
  <headerFooter>
    <oddHeader>&amp;C&amp;"-,Bold"&amp;20Lake County Public Works
FY 2026 CDBG Proposed Resurfacing Program-Group B</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4E97-BBC0-4482-947C-6A61542A321A}">
  <sheetPr codeName="Sheet10">
    <pageSetUpPr fitToPage="1"/>
  </sheetPr>
  <dimension ref="A1:H42"/>
  <sheetViews>
    <sheetView zoomScale="80" zoomScaleNormal="80" workbookViewId="0">
      <selection activeCell="L28" sqref="L28"/>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5.25" customHeight="1" x14ac:dyDescent="0.25">
      <c r="A6" s="130" t="s">
        <v>35</v>
      </c>
      <c r="B6" s="130"/>
      <c r="C6" s="130"/>
      <c r="D6" s="130"/>
      <c r="E6" s="130"/>
      <c r="F6" s="130"/>
      <c r="G6" s="13"/>
      <c r="H6" s="13"/>
    </row>
    <row r="7" spans="1:8" ht="22.5" customHeight="1" x14ac:dyDescent="0.25">
      <c r="A7" s="129" t="s">
        <v>86</v>
      </c>
      <c r="B7" s="129"/>
      <c r="C7" s="6"/>
      <c r="D7" s="6"/>
      <c r="E7" s="129" t="s">
        <v>92</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1115</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300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3</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64" t="s">
        <v>5</v>
      </c>
      <c r="F35" s="122"/>
    </row>
    <row r="36" spans="1:6" ht="15.75" x14ac:dyDescent="0.25">
      <c r="A36" s="31" t="s">
        <v>44</v>
      </c>
      <c r="B36" s="32" t="s">
        <v>6</v>
      </c>
      <c r="C36" s="69"/>
      <c r="D36" s="70"/>
      <c r="E36" s="65">
        <f t="shared" ref="E36:E38" si="2">+C36*D36</f>
        <v>0</v>
      </c>
      <c r="F36" s="123"/>
    </row>
    <row r="37" spans="1:6" ht="15.75" x14ac:dyDescent="0.25">
      <c r="A37" s="51" t="s">
        <v>30</v>
      </c>
      <c r="B37" s="52"/>
      <c r="C37" s="69"/>
      <c r="D37" s="70"/>
      <c r="E37" s="65">
        <f t="shared" si="2"/>
        <v>0</v>
      </c>
      <c r="F37" s="123"/>
    </row>
    <row r="38" spans="1:6" x14ac:dyDescent="0.25">
      <c r="A38" s="51" t="s">
        <v>30</v>
      </c>
      <c r="B38" s="52"/>
      <c r="C38" s="71"/>
      <c r="D38" s="72"/>
      <c r="E38" s="66">
        <f t="shared" si="2"/>
        <v>0</v>
      </c>
      <c r="F38" s="123"/>
    </row>
    <row r="39" spans="1:6" ht="15" customHeight="1" x14ac:dyDescent="0.25">
      <c r="A39" s="119" t="s">
        <v>32</v>
      </c>
      <c r="B39" s="120"/>
      <c r="C39" s="121"/>
      <c r="D39" s="7" t="s">
        <v>8</v>
      </c>
      <c r="E39" s="67">
        <f>SUM(E36:E38)</f>
        <v>0</v>
      </c>
      <c r="F39" s="123"/>
    </row>
    <row r="40" spans="1:6" x14ac:dyDescent="0.25">
      <c r="A40" s="119" t="s">
        <v>45</v>
      </c>
      <c r="B40" s="120"/>
      <c r="C40" s="120"/>
      <c r="D40" s="120"/>
      <c r="E40" s="120"/>
      <c r="F40" s="123"/>
    </row>
    <row r="41" spans="1:6" ht="21" x14ac:dyDescent="0.35">
      <c r="A41" s="116" t="s">
        <v>33</v>
      </c>
      <c r="B41" s="117"/>
      <c r="C41" s="117"/>
      <c r="D41" s="118"/>
      <c r="E41" s="63">
        <f>+E39+F33+E11</f>
        <v>0</v>
      </c>
      <c r="F41" s="124"/>
    </row>
    <row r="42" spans="1:6" ht="6.75" customHeight="1" x14ac:dyDescent="0.25">
      <c r="A42" s="107"/>
      <c r="B42" s="108"/>
      <c r="C42" s="108"/>
      <c r="D42" s="108"/>
      <c r="E42" s="108"/>
      <c r="F42" s="109"/>
    </row>
  </sheetData>
  <sheetProtection algorithmName="SHA-512" hashValue="bLrG76rRfw5XWteBxbzHbqbgW3AukXhIxDKYXjlPVhLw/MG7CGawKIRJ4sLncxhuVouSr3SWjLNuQld3j3pyHA==" saltValue="ROD7R65UUjxpOw+tFqW3dg==" spinCount="100000" sheet="1" objects="1" scenarios="1"/>
  <protectedRanges>
    <protectedRange sqref="D30:E32" name="Range1"/>
  </protectedRanges>
  <mergeCells count="19">
    <mergeCell ref="A1:F1"/>
    <mergeCell ref="A2:F2"/>
    <mergeCell ref="A4:F4"/>
    <mergeCell ref="A5:F5"/>
    <mergeCell ref="A7:B7"/>
    <mergeCell ref="E7:F7"/>
    <mergeCell ref="A6:F6"/>
    <mergeCell ref="A3:F3"/>
    <mergeCell ref="A42:F42"/>
    <mergeCell ref="A34:F34"/>
    <mergeCell ref="A12:F12"/>
    <mergeCell ref="A8:F8"/>
    <mergeCell ref="A11:D11"/>
    <mergeCell ref="A33:E33"/>
    <mergeCell ref="A41:D41"/>
    <mergeCell ref="A39:C39"/>
    <mergeCell ref="A40:E40"/>
    <mergeCell ref="F35:F41"/>
    <mergeCell ref="F9:F11"/>
  </mergeCells>
  <pageMargins left="0.7" right="0.7"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222A4-2251-4DAA-A511-A41098201018}">
  <sheetPr codeName="Sheet14">
    <pageSetUpPr fitToPage="1"/>
  </sheetPr>
  <dimension ref="A1:H42"/>
  <sheetViews>
    <sheetView zoomScale="80" zoomScaleNormal="80" workbookViewId="0">
      <selection activeCell="J31" sqref="J31"/>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5.25" customHeight="1" x14ac:dyDescent="0.25">
      <c r="A6" s="130" t="s">
        <v>35</v>
      </c>
      <c r="B6" s="130"/>
      <c r="C6" s="130"/>
      <c r="D6" s="130"/>
      <c r="E6" s="130"/>
      <c r="F6" s="130"/>
      <c r="G6" s="13"/>
      <c r="H6" s="13"/>
    </row>
    <row r="7" spans="1:8" ht="22.5" customHeight="1" x14ac:dyDescent="0.25">
      <c r="A7" s="134" t="s">
        <v>89</v>
      </c>
      <c r="B7" s="135"/>
      <c r="C7" s="135"/>
      <c r="D7" s="136"/>
      <c r="E7" s="129" t="s">
        <v>93</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766</v>
      </c>
      <c r="D10" s="37">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100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1</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QgTw9itfk3qz9CrKj6LSxAPZBOW7+8nWXX+ZW7DwLms3M30NWwyGVC3EAsZm2OaqXk7r7Ngm89pl2p27eADLRw==" saltValue="IoqKYAJs5prxYmAKgjB2yw==" spinCount="100000" sheet="1" objects="1" scenarios="1"/>
  <protectedRanges>
    <protectedRange sqref="D30:E32" name="Range1"/>
  </protectedRanges>
  <mergeCells count="19">
    <mergeCell ref="A33:E33"/>
    <mergeCell ref="A39:C39"/>
    <mergeCell ref="A40:E40"/>
    <mergeCell ref="A42:F42"/>
    <mergeCell ref="A34:F34"/>
    <mergeCell ref="F35:F41"/>
    <mergeCell ref="A41:D41"/>
    <mergeCell ref="A12:F12"/>
    <mergeCell ref="A8:F8"/>
    <mergeCell ref="A1:F1"/>
    <mergeCell ref="A2:F2"/>
    <mergeCell ref="A4:F4"/>
    <mergeCell ref="A5:F5"/>
    <mergeCell ref="E7:F7"/>
    <mergeCell ref="A6:F6"/>
    <mergeCell ref="A11:D11"/>
    <mergeCell ref="A7:D7"/>
    <mergeCell ref="F9:F11"/>
    <mergeCell ref="A3:F3"/>
  </mergeCells>
  <pageMargins left="0.7" right="0.7" top="0.75" bottom="0.75" header="0.3" footer="0.3"/>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6DA10-3521-46B4-96C3-08BE3AD2A467}">
  <sheetPr codeName="Sheet12">
    <pageSetUpPr fitToPage="1"/>
  </sheetPr>
  <dimension ref="A1:H42"/>
  <sheetViews>
    <sheetView zoomScale="80" zoomScaleNormal="80" workbookViewId="0">
      <selection activeCell="M29" sqref="M29"/>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7.5" customHeight="1" x14ac:dyDescent="0.25">
      <c r="A6" s="130" t="s">
        <v>35</v>
      </c>
      <c r="B6" s="130"/>
      <c r="C6" s="130"/>
      <c r="D6" s="130"/>
      <c r="E6" s="130"/>
      <c r="F6" s="130"/>
      <c r="G6" s="13"/>
      <c r="H6" s="13"/>
    </row>
    <row r="7" spans="1:8" ht="22.5" customHeight="1" x14ac:dyDescent="0.25">
      <c r="A7" s="134" t="s">
        <v>90</v>
      </c>
      <c r="B7" s="135"/>
      <c r="C7" s="135"/>
      <c r="D7" s="136"/>
      <c r="E7" s="129" t="s">
        <v>94</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968</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100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1</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ATsVTlvb1MPyLYs0BG5X810jlHs2ADS/nP22RVLXbxP7qL9EHL5IZR7f1oRvHDkz4bAl2DRxu4qpHLunXd7/7g==" saltValue="eq2f11DAZye3qH9feoyTiw==" spinCount="100000" sheet="1" objects="1" scenarios="1"/>
  <protectedRanges>
    <protectedRange sqref="D30:E32" name="Range1"/>
  </protectedRanges>
  <mergeCells count="19">
    <mergeCell ref="A33:E33"/>
    <mergeCell ref="A11:D11"/>
    <mergeCell ref="A7:D7"/>
    <mergeCell ref="A42:F42"/>
    <mergeCell ref="A34:F34"/>
    <mergeCell ref="A12:F12"/>
    <mergeCell ref="A8:F8"/>
    <mergeCell ref="F9:F11"/>
    <mergeCell ref="F35:F41"/>
    <mergeCell ref="A39:C39"/>
    <mergeCell ref="A40:E40"/>
    <mergeCell ref="A41:D41"/>
    <mergeCell ref="A1:F1"/>
    <mergeCell ref="A2:F2"/>
    <mergeCell ref="A4:F4"/>
    <mergeCell ref="A5:F5"/>
    <mergeCell ref="E7:F7"/>
    <mergeCell ref="A6:F6"/>
    <mergeCell ref="A3:F3"/>
  </mergeCells>
  <pageMargins left="0.7" right="0.7" top="0.75" bottom="0.7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ADFE3-893C-418F-A023-9676FC801D2F}">
  <sheetPr codeName="Sheet9">
    <pageSetUpPr fitToPage="1"/>
  </sheetPr>
  <dimension ref="A1:H42"/>
  <sheetViews>
    <sheetView zoomScale="80" zoomScaleNormal="80" workbookViewId="0">
      <selection activeCell="L31" sqref="L31"/>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8.25" customHeight="1" x14ac:dyDescent="0.25">
      <c r="A6" s="130" t="s">
        <v>35</v>
      </c>
      <c r="B6" s="130"/>
      <c r="C6" s="130"/>
      <c r="D6" s="130"/>
      <c r="E6" s="130"/>
      <c r="F6" s="130"/>
      <c r="G6" s="13"/>
      <c r="H6" s="13"/>
    </row>
    <row r="7" spans="1:8" ht="22.5" customHeight="1" x14ac:dyDescent="0.25">
      <c r="A7" s="134" t="s">
        <v>85</v>
      </c>
      <c r="B7" s="135"/>
      <c r="C7" s="135"/>
      <c r="D7" s="136"/>
      <c r="E7" s="129" t="s">
        <v>95</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2131</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S7Jo5kC/jp5bM0NQMia7sd1d+nkA1fdwxyS6Fy74N6AhV/biSmkN6Elvu5jTxqoKlyhswgJcCKplaQRPmZpJcw==" saltValue="gB8E/cFMGJesZURSZCh8iw==" spinCount="100000" sheet="1" objects="1" scenarios="1"/>
  <protectedRanges>
    <protectedRange sqref="D30:E32" name="Range1"/>
  </protectedRanges>
  <mergeCells count="19">
    <mergeCell ref="A40:E40"/>
    <mergeCell ref="F35:F41"/>
    <mergeCell ref="F9:F11"/>
    <mergeCell ref="A42:F42"/>
    <mergeCell ref="A34:F34"/>
    <mergeCell ref="A12:F12"/>
    <mergeCell ref="A11:D11"/>
    <mergeCell ref="A33:E33"/>
    <mergeCell ref="A41:D41"/>
    <mergeCell ref="A39:C39"/>
    <mergeCell ref="A8:F8"/>
    <mergeCell ref="A1:F1"/>
    <mergeCell ref="A2:F2"/>
    <mergeCell ref="A4:F4"/>
    <mergeCell ref="A5:F5"/>
    <mergeCell ref="E7:F7"/>
    <mergeCell ref="A6:F6"/>
    <mergeCell ref="A7:D7"/>
    <mergeCell ref="A3:F3"/>
  </mergeCells>
  <pageMargins left="0.7" right="0.7" top="0.75" bottom="0.75" header="0.3" footer="0.3"/>
  <pageSetup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DA272-17FB-4DDC-A40B-31E2C56807BD}">
  <sheetPr codeName="Sheet8">
    <pageSetUpPr fitToPage="1"/>
  </sheetPr>
  <dimension ref="A1:H42"/>
  <sheetViews>
    <sheetView zoomScale="80" zoomScaleNormal="80" workbookViewId="0">
      <selection activeCell="K33" sqref="K33"/>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6" customHeight="1" x14ac:dyDescent="0.25">
      <c r="A6" s="130" t="s">
        <v>35</v>
      </c>
      <c r="B6" s="130"/>
      <c r="C6" s="130"/>
      <c r="D6" s="130"/>
      <c r="E6" s="130"/>
      <c r="F6" s="130"/>
      <c r="G6" s="13"/>
      <c r="H6" s="13"/>
    </row>
    <row r="7" spans="1:8" ht="22.5" customHeight="1" x14ac:dyDescent="0.25">
      <c r="A7" s="134" t="s">
        <v>83</v>
      </c>
      <c r="B7" s="135"/>
      <c r="C7" s="135"/>
      <c r="D7" s="136"/>
      <c r="E7" s="129" t="s">
        <v>96</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1434</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200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2</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69"/>
      <c r="D36" s="70">
        <v>0</v>
      </c>
      <c r="E36" s="9">
        <f t="shared" ref="E36:E38" si="2">+C36*D36</f>
        <v>0</v>
      </c>
      <c r="F36" s="123"/>
    </row>
    <row r="37" spans="1:6" ht="15.75" x14ac:dyDescent="0.25">
      <c r="A37" s="51" t="s">
        <v>30</v>
      </c>
      <c r="B37" s="52"/>
      <c r="C37" s="69"/>
      <c r="D37" s="70"/>
      <c r="E37" s="9">
        <f t="shared" si="2"/>
        <v>0</v>
      </c>
      <c r="F37" s="123"/>
    </row>
    <row r="38" spans="1:6" x14ac:dyDescent="0.25">
      <c r="A38" s="51" t="s">
        <v>30</v>
      </c>
      <c r="B38" s="52"/>
      <c r="C38" s="71"/>
      <c r="D38" s="72"/>
      <c r="E38" s="5">
        <f t="shared" si="2"/>
        <v>0</v>
      </c>
      <c r="F38" s="123"/>
    </row>
    <row r="39" spans="1:6" ht="15" customHeight="1" x14ac:dyDescent="0.25">
      <c r="A39" s="119" t="s">
        <v>32</v>
      </c>
      <c r="B39" s="120"/>
      <c r="C39" s="121"/>
      <c r="D39" s="7"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v5YnZdv2BUfqwOND61pm+G5PSQoh23Ec5KMjIRxlrNVD0A8z8aOpqYSU5593b+yt9XKXOmXE4oDZV8B0BLQHBg==" saltValue="pIAxoemxNsqiry3AASuTDg==" spinCount="100000" sheet="1" objects="1" scenarios="1"/>
  <protectedRanges>
    <protectedRange sqref="D30:E32" name="Range1"/>
  </protectedRanges>
  <mergeCells count="19">
    <mergeCell ref="A41:D41"/>
    <mergeCell ref="A33:E33"/>
    <mergeCell ref="A7:D7"/>
    <mergeCell ref="A42:F42"/>
    <mergeCell ref="A34:F34"/>
    <mergeCell ref="A12:F12"/>
    <mergeCell ref="A8:F8"/>
    <mergeCell ref="F9:F11"/>
    <mergeCell ref="F35:F41"/>
    <mergeCell ref="A11:D11"/>
    <mergeCell ref="A39:C39"/>
    <mergeCell ref="A40:E40"/>
    <mergeCell ref="A1:F1"/>
    <mergeCell ref="A2:F2"/>
    <mergeCell ref="A4:F4"/>
    <mergeCell ref="A5:F5"/>
    <mergeCell ref="E7:F7"/>
    <mergeCell ref="A6:F6"/>
    <mergeCell ref="A3:F3"/>
  </mergeCells>
  <pageMargins left="0.7" right="0.7" top="0.75" bottom="0.75" header="0.3" footer="0.3"/>
  <pageSetup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11EB-332B-4ED1-A6D3-A3F16985E353}">
  <sheetPr codeName="Sheet7">
    <pageSetUpPr fitToPage="1"/>
  </sheetPr>
  <dimension ref="A1:K42"/>
  <sheetViews>
    <sheetView zoomScale="80" zoomScaleNormal="80" workbookViewId="0">
      <selection activeCell="M28" sqref="M28:M29"/>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5.25" customHeight="1" x14ac:dyDescent="0.25">
      <c r="A6" s="130" t="s">
        <v>35</v>
      </c>
      <c r="B6" s="130"/>
      <c r="C6" s="130"/>
      <c r="D6" s="130"/>
      <c r="E6" s="130"/>
      <c r="F6" s="130"/>
      <c r="G6" s="13"/>
      <c r="H6" s="13"/>
    </row>
    <row r="7" spans="1:8" ht="22.5" customHeight="1" x14ac:dyDescent="0.25">
      <c r="A7" s="134" t="s">
        <v>84</v>
      </c>
      <c r="B7" s="135"/>
      <c r="C7" s="135"/>
      <c r="D7" s="136"/>
      <c r="E7" s="129" t="s">
        <v>91</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1831</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77"/>
      <c r="D14" s="5" cm="1">
        <f t="array" ref="D14:E29">+'Auto Population Input'!C7:D22</f>
        <v>0</v>
      </c>
      <c r="E14" s="5">
        <v>0</v>
      </c>
      <c r="F14" s="5">
        <f t="shared" ref="F14:F32" si="1">+(C14*D14)+(C14*E14)</f>
        <v>0</v>
      </c>
    </row>
    <row r="15" spans="1:8" x14ac:dyDescent="0.25">
      <c r="A15" s="6" t="s">
        <v>14</v>
      </c>
      <c r="B15" s="4" t="s">
        <v>12</v>
      </c>
      <c r="C15" s="77">
        <v>200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77"/>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2</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11" x14ac:dyDescent="0.25">
      <c r="A33" s="113" t="s">
        <v>8</v>
      </c>
      <c r="B33" s="114"/>
      <c r="C33" s="114"/>
      <c r="D33" s="114"/>
      <c r="E33" s="115"/>
      <c r="F33" s="8">
        <f>SUM(F14:F32)</f>
        <v>0</v>
      </c>
    </row>
    <row r="34" spans="1:11" ht="6.75" customHeight="1" x14ac:dyDescent="0.25">
      <c r="A34" s="107"/>
      <c r="B34" s="108"/>
      <c r="C34" s="108"/>
      <c r="D34" s="108"/>
      <c r="E34" s="108"/>
      <c r="F34" s="109"/>
    </row>
    <row r="35" spans="1:11" ht="15.75" x14ac:dyDescent="0.25">
      <c r="A35" s="3" t="s">
        <v>31</v>
      </c>
      <c r="B35" s="2" t="s">
        <v>2</v>
      </c>
      <c r="C35" s="1" t="s">
        <v>3</v>
      </c>
      <c r="D35" s="1" t="s">
        <v>4</v>
      </c>
      <c r="E35" s="1" t="s">
        <v>5</v>
      </c>
      <c r="F35" s="122"/>
    </row>
    <row r="36" spans="1:11" ht="15.75" x14ac:dyDescent="0.25">
      <c r="A36" s="31" t="s">
        <v>44</v>
      </c>
      <c r="B36" s="32" t="s">
        <v>6</v>
      </c>
      <c r="C36" s="69"/>
      <c r="D36" s="70"/>
      <c r="E36" s="9">
        <f t="shared" ref="E36:E38" si="2">+C36*D36</f>
        <v>0</v>
      </c>
      <c r="F36" s="123"/>
    </row>
    <row r="37" spans="1:11" ht="15.75" x14ac:dyDescent="0.25">
      <c r="A37" s="78"/>
      <c r="B37" s="79"/>
      <c r="C37" s="69"/>
      <c r="D37" s="70"/>
      <c r="E37" s="9">
        <f t="shared" si="2"/>
        <v>0</v>
      </c>
      <c r="F37" s="123"/>
    </row>
    <row r="38" spans="1:11" x14ac:dyDescent="0.25">
      <c r="A38" s="51" t="s">
        <v>30</v>
      </c>
      <c r="B38" s="52"/>
      <c r="C38" s="71"/>
      <c r="D38" s="72"/>
      <c r="E38" s="5">
        <f t="shared" si="2"/>
        <v>0</v>
      </c>
      <c r="F38" s="123"/>
    </row>
    <row r="39" spans="1:11" ht="15" customHeight="1" x14ac:dyDescent="0.25">
      <c r="A39" s="119" t="s">
        <v>32</v>
      </c>
      <c r="B39" s="120"/>
      <c r="C39" s="121"/>
      <c r="D39" s="7" t="s">
        <v>8</v>
      </c>
      <c r="E39" s="10">
        <f>SUM(E36:E38)</f>
        <v>0</v>
      </c>
      <c r="F39" s="123"/>
      <c r="K39" s="81"/>
    </row>
    <row r="40" spans="1:11" ht="15.75" thickBot="1" x14ac:dyDescent="0.3">
      <c r="A40" s="137" t="s">
        <v>45</v>
      </c>
      <c r="B40" s="138"/>
      <c r="C40" s="138"/>
      <c r="D40" s="138"/>
      <c r="E40" s="139"/>
      <c r="F40" s="123"/>
    </row>
    <row r="41" spans="1:11" ht="21.75" thickBot="1" x14ac:dyDescent="0.4">
      <c r="A41" s="143" t="s">
        <v>33</v>
      </c>
      <c r="B41" s="144"/>
      <c r="C41" s="144"/>
      <c r="D41" s="144"/>
      <c r="E41" s="73">
        <f>+E39+F33+E11</f>
        <v>0</v>
      </c>
      <c r="F41" s="142"/>
    </row>
    <row r="42" spans="1:11" ht="6.75" customHeight="1" x14ac:dyDescent="0.25">
      <c r="A42" s="140"/>
      <c r="B42" s="141"/>
      <c r="C42" s="141"/>
      <c r="D42" s="141"/>
      <c r="E42" s="141"/>
      <c r="F42" s="109"/>
    </row>
  </sheetData>
  <sheetProtection algorithmName="SHA-512" hashValue="PXAukSCZn7jd2rE+ZauDdayRXc96hxTszxUIGWZ+BpxVD4xkfhNPSgZ56rbo4boye+/7RRSrPJ1Pghg2lbg9IA==" saltValue="3zeRTwRqIpcicetnCPH1MA==" spinCount="100000" sheet="1" objects="1" scenarios="1"/>
  <protectedRanges>
    <protectedRange sqref="D30:E32" name="Range1"/>
  </protectedRanges>
  <mergeCells count="19">
    <mergeCell ref="A41:D41"/>
    <mergeCell ref="A39:C39"/>
    <mergeCell ref="A40:E40"/>
    <mergeCell ref="A42:F42"/>
    <mergeCell ref="A34:F34"/>
    <mergeCell ref="F35:F41"/>
    <mergeCell ref="A33:E33"/>
    <mergeCell ref="A12:F12"/>
    <mergeCell ref="A8:F8"/>
    <mergeCell ref="A1:F1"/>
    <mergeCell ref="A2:F2"/>
    <mergeCell ref="A4:F4"/>
    <mergeCell ref="A5:F5"/>
    <mergeCell ref="E7:F7"/>
    <mergeCell ref="A6:F6"/>
    <mergeCell ref="A7:D7"/>
    <mergeCell ref="A11:D11"/>
    <mergeCell ref="F9:F11"/>
    <mergeCell ref="A3:F3"/>
  </mergeCells>
  <pageMargins left="0.7" right="0.7" top="0.75" bottom="0.75" header="0.3" footer="0.3"/>
  <pageSetup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42"/>
  <sheetViews>
    <sheetView zoomScale="80" zoomScaleNormal="80" workbookViewId="0">
      <selection activeCell="L27" sqref="L27"/>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5" t="s">
        <v>116</v>
      </c>
      <c r="B1" s="125"/>
      <c r="C1" s="125"/>
      <c r="D1" s="125"/>
      <c r="E1" s="125"/>
      <c r="F1" s="125"/>
    </row>
    <row r="2" spans="1:8" x14ac:dyDescent="0.25">
      <c r="A2" s="126" t="s">
        <v>0</v>
      </c>
      <c r="B2" s="126"/>
      <c r="C2" s="126"/>
      <c r="D2" s="126"/>
      <c r="E2" s="126"/>
      <c r="F2" s="126"/>
    </row>
    <row r="3" spans="1:8" x14ac:dyDescent="0.25">
      <c r="A3" s="131" t="str">
        <f>+'Auto Population Input'!A2</f>
        <v>Type Contractor's Name Here</v>
      </c>
      <c r="B3" s="132"/>
      <c r="C3" s="132"/>
      <c r="D3" s="132"/>
      <c r="E3" s="132"/>
      <c r="F3" s="133"/>
    </row>
    <row r="4" spans="1:8" ht="22.15" customHeight="1" x14ac:dyDescent="0.25">
      <c r="A4" s="90" t="s">
        <v>34</v>
      </c>
      <c r="B4" s="127"/>
      <c r="C4" s="127"/>
      <c r="D4" s="127"/>
      <c r="E4" s="127"/>
      <c r="F4" s="127"/>
      <c r="G4" s="12"/>
      <c r="H4" s="12"/>
    </row>
    <row r="5" spans="1:8" ht="45.75" customHeight="1" x14ac:dyDescent="0.25">
      <c r="A5" s="128" t="s">
        <v>113</v>
      </c>
      <c r="B5" s="128"/>
      <c r="C5" s="128"/>
      <c r="D5" s="128"/>
      <c r="E5" s="128"/>
      <c r="F5" s="128"/>
      <c r="G5" s="13"/>
      <c r="H5" s="13"/>
    </row>
    <row r="6" spans="1:8" ht="38.25" customHeight="1" x14ac:dyDescent="0.25">
      <c r="A6" s="130" t="s">
        <v>35</v>
      </c>
      <c r="B6" s="130"/>
      <c r="C6" s="130"/>
      <c r="D6" s="130"/>
      <c r="E6" s="130"/>
      <c r="F6" s="130"/>
      <c r="G6" s="13"/>
      <c r="H6" s="13"/>
    </row>
    <row r="7" spans="1:8" ht="22.5" customHeight="1" x14ac:dyDescent="0.25">
      <c r="A7" s="134" t="s">
        <v>80</v>
      </c>
      <c r="B7" s="135"/>
      <c r="C7" s="135"/>
      <c r="D7" s="136"/>
      <c r="E7" s="129" t="s">
        <v>101</v>
      </c>
      <c r="F7" s="129"/>
    </row>
    <row r="8" spans="1:8" ht="8.25" customHeight="1" x14ac:dyDescent="0.25">
      <c r="A8" s="107"/>
      <c r="B8" s="108"/>
      <c r="C8" s="108"/>
      <c r="D8" s="108"/>
      <c r="E8" s="108"/>
      <c r="F8" s="109"/>
    </row>
    <row r="9" spans="1:8" ht="15.75" x14ac:dyDescent="0.25">
      <c r="A9" s="1" t="s">
        <v>1</v>
      </c>
      <c r="B9" s="2" t="s">
        <v>2</v>
      </c>
      <c r="C9" s="1" t="s">
        <v>3</v>
      </c>
      <c r="D9" s="1" t="s">
        <v>4</v>
      </c>
      <c r="E9" s="1" t="s">
        <v>5</v>
      </c>
      <c r="F9" s="122"/>
    </row>
    <row r="10" spans="1:8" x14ac:dyDescent="0.25">
      <c r="A10" s="6" t="s">
        <v>7</v>
      </c>
      <c r="B10" s="4" t="s">
        <v>6</v>
      </c>
      <c r="C10" s="68">
        <v>1932</v>
      </c>
      <c r="D10" s="50">
        <v>0</v>
      </c>
      <c r="E10" s="5">
        <f t="shared" ref="E10" si="0">+D10*C10</f>
        <v>0</v>
      </c>
      <c r="F10" s="123"/>
    </row>
    <row r="11" spans="1:8" x14ac:dyDescent="0.25">
      <c r="A11" s="110" t="s">
        <v>8</v>
      </c>
      <c r="B11" s="111"/>
      <c r="C11" s="111"/>
      <c r="D11" s="112"/>
      <c r="E11" s="8">
        <f>SUM(E10:E10)</f>
        <v>0</v>
      </c>
      <c r="F11" s="124"/>
    </row>
    <row r="12" spans="1:8" ht="6.75" customHeight="1" x14ac:dyDescent="0.25">
      <c r="A12" s="107"/>
      <c r="B12" s="108"/>
      <c r="C12" s="108"/>
      <c r="D12" s="108"/>
      <c r="E12" s="108"/>
      <c r="F12" s="109"/>
    </row>
    <row r="13" spans="1:8" ht="15.75" x14ac:dyDescent="0.25">
      <c r="A13" s="3" t="s">
        <v>9</v>
      </c>
      <c r="B13" s="2" t="s">
        <v>2</v>
      </c>
      <c r="C13" s="1" t="s">
        <v>3</v>
      </c>
      <c r="D13" s="1" t="s">
        <v>10</v>
      </c>
      <c r="E13" s="1" t="s">
        <v>11</v>
      </c>
      <c r="F13" s="1" t="s">
        <v>5</v>
      </c>
    </row>
    <row r="14" spans="1:8" x14ac:dyDescent="0.25">
      <c r="A14" s="6" t="s">
        <v>13</v>
      </c>
      <c r="B14" s="4" t="s">
        <v>12</v>
      </c>
      <c r="C14" s="68"/>
      <c r="D14" s="5" cm="1">
        <f t="array" ref="D14:E29">+'Auto Population Input'!C7:D22</f>
        <v>0</v>
      </c>
      <c r="E14" s="5">
        <v>0</v>
      </c>
      <c r="F14" s="5">
        <f t="shared" ref="F14:F32" si="1">+(C14*D14)+(C14*E14)</f>
        <v>0</v>
      </c>
    </row>
    <row r="15" spans="1:8" x14ac:dyDescent="0.25">
      <c r="A15" s="6" t="s">
        <v>14</v>
      </c>
      <c r="B15" s="4" t="s">
        <v>12</v>
      </c>
      <c r="C15" s="68">
        <v>200</v>
      </c>
      <c r="D15" s="5">
        <v>0</v>
      </c>
      <c r="E15" s="5">
        <v>0</v>
      </c>
      <c r="F15" s="5">
        <f t="shared" si="1"/>
        <v>0</v>
      </c>
    </row>
    <row r="16" spans="1:8" x14ac:dyDescent="0.25">
      <c r="A16" s="6" t="s">
        <v>15</v>
      </c>
      <c r="B16" s="4" t="s">
        <v>12</v>
      </c>
      <c r="C16" s="68"/>
      <c r="D16" s="5">
        <v>0</v>
      </c>
      <c r="E16" s="5">
        <v>0</v>
      </c>
      <c r="F16" s="5">
        <f t="shared" si="1"/>
        <v>0</v>
      </c>
    </row>
    <row r="17" spans="1:6" x14ac:dyDescent="0.25">
      <c r="A17" s="6" t="s">
        <v>16</v>
      </c>
      <c r="B17" s="4" t="s">
        <v>12</v>
      </c>
      <c r="C17" s="68"/>
      <c r="D17" s="5">
        <v>0</v>
      </c>
      <c r="E17" s="5">
        <v>0</v>
      </c>
      <c r="F17" s="5">
        <f t="shared" si="1"/>
        <v>0</v>
      </c>
    </row>
    <row r="18" spans="1:6" x14ac:dyDescent="0.25">
      <c r="A18" s="6" t="s">
        <v>17</v>
      </c>
      <c r="B18" s="4" t="s">
        <v>12</v>
      </c>
      <c r="C18" s="68"/>
      <c r="D18" s="5">
        <v>0</v>
      </c>
      <c r="E18" s="5">
        <v>0</v>
      </c>
      <c r="F18" s="5">
        <f t="shared" si="1"/>
        <v>0</v>
      </c>
    </row>
    <row r="19" spans="1:6" x14ac:dyDescent="0.25">
      <c r="A19" s="6" t="s">
        <v>18</v>
      </c>
      <c r="B19" s="4" t="s">
        <v>12</v>
      </c>
      <c r="C19" s="68"/>
      <c r="D19" s="5">
        <v>0</v>
      </c>
      <c r="E19" s="5">
        <v>0</v>
      </c>
      <c r="F19" s="5">
        <f t="shared" si="1"/>
        <v>0</v>
      </c>
    </row>
    <row r="20" spans="1:6" x14ac:dyDescent="0.25">
      <c r="A20" s="6" t="s">
        <v>19</v>
      </c>
      <c r="B20" s="4" t="s">
        <v>12</v>
      </c>
      <c r="C20" s="68"/>
      <c r="D20" s="5">
        <v>0</v>
      </c>
      <c r="E20" s="5">
        <v>0</v>
      </c>
      <c r="F20" s="5">
        <f t="shared" si="1"/>
        <v>0</v>
      </c>
    </row>
    <row r="21" spans="1:6" x14ac:dyDescent="0.25">
      <c r="A21" s="6" t="s">
        <v>20</v>
      </c>
      <c r="B21" s="4" t="s">
        <v>21</v>
      </c>
      <c r="C21" s="68"/>
      <c r="D21" s="5">
        <v>0</v>
      </c>
      <c r="E21" s="5">
        <v>0</v>
      </c>
      <c r="F21" s="5">
        <f t="shared" si="1"/>
        <v>0</v>
      </c>
    </row>
    <row r="22" spans="1:6" x14ac:dyDescent="0.25">
      <c r="A22" s="6" t="s">
        <v>22</v>
      </c>
      <c r="B22" s="4" t="s">
        <v>21</v>
      </c>
      <c r="C22" s="68"/>
      <c r="D22" s="5">
        <v>0</v>
      </c>
      <c r="E22" s="5">
        <v>0</v>
      </c>
      <c r="F22" s="5">
        <f t="shared" si="1"/>
        <v>0</v>
      </c>
    </row>
    <row r="23" spans="1:6" x14ac:dyDescent="0.25">
      <c r="A23" s="6" t="s">
        <v>23</v>
      </c>
      <c r="B23" s="4" t="s">
        <v>21</v>
      </c>
      <c r="C23" s="68"/>
      <c r="D23" s="5">
        <v>0</v>
      </c>
      <c r="E23" s="5">
        <v>0</v>
      </c>
      <c r="F23" s="5">
        <f t="shared" si="1"/>
        <v>0</v>
      </c>
    </row>
    <row r="24" spans="1:6" x14ac:dyDescent="0.25">
      <c r="A24" s="6" t="s">
        <v>24</v>
      </c>
      <c r="B24" s="4" t="s">
        <v>21</v>
      </c>
      <c r="C24" s="68"/>
      <c r="D24" s="5">
        <v>0</v>
      </c>
      <c r="E24" s="5">
        <v>0</v>
      </c>
      <c r="F24" s="5">
        <f t="shared" si="1"/>
        <v>0</v>
      </c>
    </row>
    <row r="25" spans="1:6" x14ac:dyDescent="0.25">
      <c r="A25" s="6" t="s">
        <v>25</v>
      </c>
      <c r="B25" s="4" t="s">
        <v>21</v>
      </c>
      <c r="C25" s="68"/>
      <c r="D25" s="5">
        <v>0</v>
      </c>
      <c r="E25" s="5">
        <v>0</v>
      </c>
      <c r="F25" s="5">
        <f t="shared" si="1"/>
        <v>0</v>
      </c>
    </row>
    <row r="26" spans="1:6" x14ac:dyDescent="0.25">
      <c r="A26" s="6" t="s">
        <v>26</v>
      </c>
      <c r="B26" s="4" t="s">
        <v>21</v>
      </c>
      <c r="C26" s="68"/>
      <c r="D26" s="5">
        <v>0</v>
      </c>
      <c r="E26" s="5">
        <v>0</v>
      </c>
      <c r="F26" s="5">
        <f t="shared" si="1"/>
        <v>0</v>
      </c>
    </row>
    <row r="27" spans="1:6" x14ac:dyDescent="0.25">
      <c r="A27" s="6" t="s">
        <v>27</v>
      </c>
      <c r="B27" s="4" t="s">
        <v>21</v>
      </c>
      <c r="C27" s="68"/>
      <c r="D27" s="5">
        <v>0</v>
      </c>
      <c r="E27" s="5">
        <v>0</v>
      </c>
      <c r="F27" s="5">
        <f t="shared" si="1"/>
        <v>0</v>
      </c>
    </row>
    <row r="28" spans="1:6" x14ac:dyDescent="0.25">
      <c r="A28" s="6" t="s">
        <v>28</v>
      </c>
      <c r="B28" s="4" t="s">
        <v>21</v>
      </c>
      <c r="C28" s="68">
        <v>2</v>
      </c>
      <c r="D28" s="5">
        <v>0</v>
      </c>
      <c r="E28" s="5">
        <v>0</v>
      </c>
      <c r="F28" s="5">
        <f t="shared" si="1"/>
        <v>0</v>
      </c>
    </row>
    <row r="29" spans="1:6" x14ac:dyDescent="0.25">
      <c r="A29" s="6" t="s">
        <v>29</v>
      </c>
      <c r="B29" s="4" t="s">
        <v>21</v>
      </c>
      <c r="C29" s="68"/>
      <c r="D29" s="5">
        <v>0</v>
      </c>
      <c r="E29" s="5">
        <v>0</v>
      </c>
      <c r="F29" s="5">
        <f t="shared" si="1"/>
        <v>0</v>
      </c>
    </row>
    <row r="30" spans="1:6" x14ac:dyDescent="0.25">
      <c r="A30" s="51" t="s">
        <v>30</v>
      </c>
      <c r="B30" s="52"/>
      <c r="C30" s="68"/>
      <c r="D30" s="82">
        <v>0</v>
      </c>
      <c r="E30" s="82">
        <v>0</v>
      </c>
      <c r="F30" s="5">
        <f t="shared" si="1"/>
        <v>0</v>
      </c>
    </row>
    <row r="31" spans="1:6" x14ac:dyDescent="0.25">
      <c r="A31" s="51" t="s">
        <v>30</v>
      </c>
      <c r="B31" s="52"/>
      <c r="C31" s="68"/>
      <c r="D31" s="82">
        <v>0</v>
      </c>
      <c r="E31" s="82">
        <v>0</v>
      </c>
      <c r="F31" s="5">
        <f t="shared" si="1"/>
        <v>0</v>
      </c>
    </row>
    <row r="32" spans="1:6" x14ac:dyDescent="0.25">
      <c r="A32" s="51" t="s">
        <v>30</v>
      </c>
      <c r="B32" s="52"/>
      <c r="C32" s="68"/>
      <c r="D32" s="82">
        <v>0</v>
      </c>
      <c r="E32" s="82">
        <v>0</v>
      </c>
      <c r="F32" s="5">
        <f t="shared" si="1"/>
        <v>0</v>
      </c>
    </row>
    <row r="33" spans="1:6" x14ac:dyDescent="0.25">
      <c r="A33" s="113" t="s">
        <v>8</v>
      </c>
      <c r="B33" s="114"/>
      <c r="C33" s="114"/>
      <c r="D33" s="114"/>
      <c r="E33" s="115"/>
      <c r="F33" s="8">
        <f>SUM(F14:F32)</f>
        <v>0</v>
      </c>
    </row>
    <row r="34" spans="1:6" ht="6.75" customHeight="1" x14ac:dyDescent="0.25">
      <c r="A34" s="107"/>
      <c r="B34" s="108"/>
      <c r="C34" s="108"/>
      <c r="D34" s="108"/>
      <c r="E34" s="108"/>
      <c r="F34" s="109"/>
    </row>
    <row r="35" spans="1:6" ht="15.75" x14ac:dyDescent="0.25">
      <c r="A35" s="3" t="s">
        <v>31</v>
      </c>
      <c r="B35" s="2" t="s">
        <v>2</v>
      </c>
      <c r="C35" s="1" t="s">
        <v>3</v>
      </c>
      <c r="D35" s="1" t="s">
        <v>4</v>
      </c>
      <c r="E35" s="1" t="s">
        <v>5</v>
      </c>
      <c r="F35" s="122"/>
    </row>
    <row r="36" spans="1:6" ht="15.75" x14ac:dyDescent="0.25">
      <c r="A36" s="31" t="s">
        <v>44</v>
      </c>
      <c r="B36" s="32" t="s">
        <v>6</v>
      </c>
      <c r="C36" s="75"/>
      <c r="D36" s="76"/>
      <c r="E36" s="33">
        <f t="shared" ref="E36" si="2">+C36*D36</f>
        <v>0</v>
      </c>
      <c r="F36" s="123"/>
    </row>
    <row r="37" spans="1:6" ht="15.75" x14ac:dyDescent="0.25">
      <c r="A37" s="51" t="s">
        <v>30</v>
      </c>
      <c r="B37" s="52"/>
      <c r="C37" s="69"/>
      <c r="D37" s="70"/>
      <c r="E37" s="9">
        <f t="shared" ref="E37:E38" si="3">+C37*D37</f>
        <v>0</v>
      </c>
      <c r="F37" s="123"/>
    </row>
    <row r="38" spans="1:6" x14ac:dyDescent="0.25">
      <c r="A38" s="51" t="s">
        <v>30</v>
      </c>
      <c r="B38" s="52"/>
      <c r="C38" s="71"/>
      <c r="D38" s="72"/>
      <c r="E38" s="5">
        <f t="shared" si="3"/>
        <v>0</v>
      </c>
      <c r="F38" s="123"/>
    </row>
    <row r="39" spans="1:6" ht="15" customHeight="1" x14ac:dyDescent="0.25">
      <c r="A39" s="119" t="s">
        <v>32</v>
      </c>
      <c r="B39" s="120"/>
      <c r="C39" s="121"/>
      <c r="D39" s="38" t="s">
        <v>8</v>
      </c>
      <c r="E39" s="10">
        <f>SUM(E36:E38)</f>
        <v>0</v>
      </c>
      <c r="F39" s="123"/>
    </row>
    <row r="40" spans="1:6" ht="15.75" thickBot="1" x14ac:dyDescent="0.3">
      <c r="A40" s="137" t="s">
        <v>45</v>
      </c>
      <c r="B40" s="138"/>
      <c r="C40" s="138"/>
      <c r="D40" s="138"/>
      <c r="E40" s="139"/>
      <c r="F40" s="123"/>
    </row>
    <row r="41" spans="1:6" ht="21.75" thickBot="1" x14ac:dyDescent="0.4">
      <c r="A41" s="143" t="s">
        <v>33</v>
      </c>
      <c r="B41" s="144"/>
      <c r="C41" s="144"/>
      <c r="D41" s="144"/>
      <c r="E41" s="73">
        <f>+E39+F33+E11</f>
        <v>0</v>
      </c>
      <c r="F41" s="142"/>
    </row>
    <row r="42" spans="1:6" ht="6.75" customHeight="1" x14ac:dyDescent="0.25">
      <c r="A42" s="140"/>
      <c r="B42" s="141"/>
      <c r="C42" s="141"/>
      <c r="D42" s="141"/>
      <c r="E42" s="141"/>
      <c r="F42" s="109"/>
    </row>
  </sheetData>
  <sheetProtection algorithmName="SHA-512" hashValue="74FG8UlgsnRp3U7aGJSj8x4m0vaWp8eoS0gCwUcCW6QOh2kNBjjjZYFfjlErx0c/HBidgC1j/sxHRG5k8umJhA==" saltValue="DYhuQQEOuxB5H2w8KKOF+A==" spinCount="100000" sheet="1" objects="1" scenarios="1"/>
  <protectedRanges>
    <protectedRange sqref="D30:E32" name="Range1"/>
  </protectedRanges>
  <mergeCells count="19">
    <mergeCell ref="A42:F42"/>
    <mergeCell ref="A7:D7"/>
    <mergeCell ref="F9:F11"/>
    <mergeCell ref="F35:F41"/>
    <mergeCell ref="A11:D11"/>
    <mergeCell ref="A33:E33"/>
    <mergeCell ref="A39:C39"/>
    <mergeCell ref="A40:E40"/>
    <mergeCell ref="A41:D41"/>
    <mergeCell ref="A8:F8"/>
    <mergeCell ref="A12:F12"/>
    <mergeCell ref="A34:F34"/>
    <mergeCell ref="A4:F4"/>
    <mergeCell ref="A1:F1"/>
    <mergeCell ref="A2:F2"/>
    <mergeCell ref="E7:F7"/>
    <mergeCell ref="A5:F5"/>
    <mergeCell ref="A6:F6"/>
    <mergeCell ref="A3:F3"/>
  </mergeCells>
  <pageMargins left="0.7" right="0.7" top="0.75" bottom="0.75" header="0.3" footer="0.3"/>
  <pageSetup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Auto Population Input</vt:lpstr>
      <vt:lpstr>Summary</vt:lpstr>
      <vt:lpstr>Azalea Dr</vt:lpstr>
      <vt:lpstr>Dale Ct</vt:lpstr>
      <vt:lpstr>Melanie Ln</vt:lpstr>
      <vt:lpstr>Morningside St</vt:lpstr>
      <vt:lpstr>Oak Dr</vt:lpstr>
      <vt:lpstr>Palm Dr</vt:lpstr>
      <vt:lpstr>Poinsettia Av</vt:lpstr>
      <vt:lpstr>Short St</vt:lpstr>
      <vt:lpstr>Simpson Ln</vt:lpstr>
      <vt:lpstr>Triangle Dr</vt:lpstr>
      <vt:lpstr>Wee St</vt:lpstr>
      <vt:lpstr>Summary!Print_Area</vt:lpstr>
    </vt:vector>
  </TitlesOfParts>
  <Company>LCBCC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Sherk, Adam</dc:creator>
  <cp:lastModifiedBy>Pompos, Melanie</cp:lastModifiedBy>
  <cp:lastPrinted>2025-07-14T16:49:09Z</cp:lastPrinted>
  <dcterms:created xsi:type="dcterms:W3CDTF">2020-12-14T15:08:06Z</dcterms:created>
  <dcterms:modified xsi:type="dcterms:W3CDTF">2026-07-28T15:41:57Z</dcterms:modified>
</cp:coreProperties>
</file>