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6 Melanie\1. New Solicitations as of 12.8.25\2025\25-754 - Road Resurfacing and Related Services\03 Award &amp; Supporting Documents\Tabulation\"/>
    </mc:Choice>
  </mc:AlternateContent>
  <xr:revisionPtr revIDLastSave="0" documentId="14_{62CC88CA-DEEF-464C-A671-8D080523C77D}" xr6:coauthVersionLast="47" xr6:coauthVersionMax="47" xr10:uidLastSave="{00000000-0000-0000-0000-000000000000}"/>
  <bookViews>
    <workbookView xWindow="-120" yWindow="-120" windowWidth="29040" windowHeight="15720" xr2:uid="{52370147-59BB-4D3E-B8E1-9FE3ED19179D}"/>
  </bookViews>
  <sheets>
    <sheet name="25-754 Pricing Sheet" sheetId="1" r:id="rId1"/>
  </sheets>
  <definedNames>
    <definedName name="_xlnm.Print_Area" localSheetId="0">'25-754 Pricing Sheet'!$A$1:$Q$96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1" l="1"/>
  <c r="G6" i="1"/>
  <c r="Q88" i="1"/>
  <c r="Q89" i="1"/>
  <c r="Q90" i="1"/>
  <c r="Q87" i="1"/>
  <c r="Q91" i="1" s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8" i="1"/>
  <c r="Q50" i="1"/>
  <c r="Q4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1" i="1"/>
  <c r="Q52" i="1"/>
  <c r="Q53" i="1"/>
  <c r="Q54" i="1"/>
  <c r="Q29" i="1"/>
  <c r="Q55" i="1" s="1"/>
  <c r="Q23" i="1"/>
  <c r="Q24" i="1"/>
  <c r="Q25" i="1"/>
  <c r="Q22" i="1"/>
  <c r="O88" i="1"/>
  <c r="O89" i="1"/>
  <c r="O90" i="1"/>
  <c r="O87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58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29" i="1"/>
  <c r="O22" i="1"/>
  <c r="O23" i="1"/>
  <c r="O24" i="1"/>
  <c r="O2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Q5" i="1"/>
  <c r="Q20" i="1" s="1"/>
  <c r="O5" i="1"/>
  <c r="P20" i="1"/>
  <c r="P26" i="1"/>
  <c r="P55" i="1"/>
  <c r="P84" i="1"/>
  <c r="N20" i="1"/>
  <c r="N26" i="1"/>
  <c r="N55" i="1"/>
  <c r="N84" i="1"/>
  <c r="M91" i="1"/>
  <c r="M88" i="1"/>
  <c r="M89" i="1"/>
  <c r="M90" i="1"/>
  <c r="M87" i="1"/>
  <c r="M60" i="1"/>
  <c r="M59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5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29" i="1"/>
  <c r="M22" i="1"/>
  <c r="M26" i="1" s="1"/>
  <c r="M23" i="1"/>
  <c r="M24" i="1"/>
  <c r="M2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5" i="1"/>
  <c r="L20" i="1"/>
  <c r="L26" i="1"/>
  <c r="L55" i="1"/>
  <c r="L84" i="1"/>
  <c r="K91" i="1"/>
  <c r="K87" i="1"/>
  <c r="K88" i="1"/>
  <c r="K89" i="1"/>
  <c r="K9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58" i="1"/>
  <c r="K84" i="1" s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9" i="1"/>
  <c r="K55" i="1" s="1"/>
  <c r="K23" i="1"/>
  <c r="K24" i="1"/>
  <c r="K25" i="1"/>
  <c r="K22" i="1"/>
  <c r="K26" i="1" s="1"/>
  <c r="K13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5" i="1"/>
  <c r="J20" i="1"/>
  <c r="J26" i="1"/>
  <c r="J55" i="1"/>
  <c r="J84" i="1"/>
  <c r="I88" i="1"/>
  <c r="I89" i="1"/>
  <c r="I90" i="1"/>
  <c r="I87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5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9" i="1"/>
  <c r="I23" i="1"/>
  <c r="I24" i="1"/>
  <c r="I25" i="1"/>
  <c r="I22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  <c r="G88" i="1"/>
  <c r="G89" i="1"/>
  <c r="G90" i="1"/>
  <c r="G8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5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9" i="1"/>
  <c r="G23" i="1"/>
  <c r="G24" i="1"/>
  <c r="G25" i="1"/>
  <c r="G22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  <c r="Q84" i="1" l="1"/>
  <c r="Q26" i="1"/>
  <c r="P95" i="1" s="1"/>
  <c r="O91" i="1"/>
  <c r="O84" i="1"/>
  <c r="O55" i="1"/>
  <c r="O26" i="1"/>
  <c r="O20" i="1"/>
  <c r="M84" i="1"/>
  <c r="M55" i="1"/>
  <c r="M20" i="1"/>
  <c r="K20" i="1"/>
  <c r="J95" i="1" s="1"/>
  <c r="G91" i="1"/>
  <c r="G55" i="1"/>
  <c r="G20" i="1"/>
  <c r="E9" i="1"/>
  <c r="E90" i="1"/>
  <c r="E89" i="1"/>
  <c r="E88" i="1"/>
  <c r="E87" i="1"/>
  <c r="H84" i="1"/>
  <c r="F84" i="1"/>
  <c r="D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H55" i="1"/>
  <c r="F55" i="1"/>
  <c r="D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H26" i="1"/>
  <c r="F26" i="1"/>
  <c r="D26" i="1"/>
  <c r="E25" i="1"/>
  <c r="E24" i="1"/>
  <c r="E23" i="1"/>
  <c r="E22" i="1"/>
  <c r="H20" i="1"/>
  <c r="F20" i="1"/>
  <c r="D20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N95" i="1" l="1"/>
  <c r="L95" i="1"/>
  <c r="E91" i="1"/>
  <c r="I26" i="1"/>
  <c r="I91" i="1"/>
  <c r="I84" i="1"/>
  <c r="G84" i="1"/>
  <c r="I55" i="1"/>
  <c r="G26" i="1"/>
  <c r="I20" i="1"/>
  <c r="E84" i="1"/>
  <c r="E55" i="1"/>
  <c r="E26" i="1"/>
  <c r="E20" i="1"/>
  <c r="H95" i="1" l="1"/>
  <c r="F95" i="1"/>
</calcChain>
</file>

<file path=xl/sharedStrings.xml><?xml version="1.0" encoding="utf-8"?>
<sst xmlns="http://schemas.openxmlformats.org/spreadsheetml/2006/main" count="237" uniqueCount="83">
  <si>
    <t>Ranger Construction Industries, Inc.</t>
  </si>
  <si>
    <t>BID ITEMS</t>
  </si>
  <si>
    <t>UNIT</t>
  </si>
  <si>
    <t>ESTIMATED QUANTITY</t>
  </si>
  <si>
    <t xml:space="preserve">UNIT COST             </t>
  </si>
  <si>
    <t>ESTIMATED TOTAL COST</t>
  </si>
  <si>
    <t>Asphaltic Concrete Type</t>
  </si>
  <si>
    <t>0.75" FC 5 Asphaltic Concrete &lt; 12,000 SY</t>
  </si>
  <si>
    <t>SY</t>
  </si>
  <si>
    <t>0.75" SP 9.5 Asphaltic Concrete &lt; 12,000 SY</t>
  </si>
  <si>
    <t>0.75" SP 9.5 Asphaltic Concrete &gt; 12,000 SY</t>
  </si>
  <si>
    <t>1" SP 9.5 Asphaltic Concrete &lt; 12,000 SY</t>
  </si>
  <si>
    <t>1" SP 9.5 Asphaltic Concrete &gt; 12,000 SY</t>
  </si>
  <si>
    <t>1" FC 9.5 Asphaltic Concrete &lt; 12,000 SY</t>
  </si>
  <si>
    <t>1" FC 9.5 Asphaltic Concrete &gt; 12,000 SY</t>
  </si>
  <si>
    <t>1.5" SP 12.5 Asphaltic Concrete &lt; 12,000 SY</t>
  </si>
  <si>
    <t>1.5" SP 12.5 Asphaltic Concrete &gt; 12,000 SY</t>
  </si>
  <si>
    <t>1.5" FC 12.5 Asphaltic Concrete &lt; 12,000 SY</t>
  </si>
  <si>
    <t>1.5" FC 12.5 Asphaltic Concrete &gt; 12,000 SY</t>
  </si>
  <si>
    <t>1.5" FC 12.5 (76-22) Asphaltic Concrete &lt; 12,000 SY</t>
  </si>
  <si>
    <t>1.5" FC 12.5 (76-22) Asphaltic Concrete &gt; 12,000 SY</t>
  </si>
  <si>
    <t xml:space="preserve">0.50" Leveling Course </t>
  </si>
  <si>
    <t>6" SP 12.5 Asphaltic Concrete (Base Repair)</t>
  </si>
  <si>
    <t xml:space="preserve">Average Unit Cost Per SY / Estimated Total Cost for Asphalt: </t>
  </si>
  <si>
    <t xml:space="preserve">Asphalt Milling </t>
  </si>
  <si>
    <t xml:space="preserve">1" Asphalt Milling </t>
  </si>
  <si>
    <t xml:space="preserve">1.5" Asphalt Milling </t>
  </si>
  <si>
    <t>0"- 2" Profile Correction Milling</t>
  </si>
  <si>
    <t>6" Asphalt Milling (Base Repair)</t>
  </si>
  <si>
    <t xml:space="preserve">Average Unit Cost Per SY / Estimated Total Cost for Asphalt Milling: </t>
  </si>
  <si>
    <t>Painted Pavement  Markings</t>
  </si>
  <si>
    <t>UNIT COST (PAINT)</t>
  </si>
  <si>
    <t>4" White</t>
  </si>
  <si>
    <t>LF</t>
  </si>
  <si>
    <t>4" Yellow</t>
  </si>
  <si>
    <t>6" White</t>
  </si>
  <si>
    <t>6" Yellow</t>
  </si>
  <si>
    <t xml:space="preserve">8" White </t>
  </si>
  <si>
    <t>8" Yellow</t>
  </si>
  <si>
    <t>12" White</t>
  </si>
  <si>
    <t>18" White</t>
  </si>
  <si>
    <t>18" Yellow</t>
  </si>
  <si>
    <t>24" White</t>
  </si>
  <si>
    <t>Symbol - Single Arrow</t>
  </si>
  <si>
    <t>EA</t>
  </si>
  <si>
    <t>Symbol - Combination Arrow</t>
  </si>
  <si>
    <t>Message - School w/bars</t>
  </si>
  <si>
    <t>Message - Railroad w/bars</t>
  </si>
  <si>
    <t>Message - Only</t>
  </si>
  <si>
    <t>Message - Merge</t>
  </si>
  <si>
    <t>Message - Stop</t>
  </si>
  <si>
    <t>Message - Bicycle Symbol</t>
  </si>
  <si>
    <t>Message - Misc 4 to 6 letters</t>
  </si>
  <si>
    <t>24" white stop bar up to 12'</t>
  </si>
  <si>
    <t>Special Emphasis Cross Walk 12" x 6' / 12' Lane</t>
  </si>
  <si>
    <t>Special Emphasis Cross Walk 12" x 10' / 12' Lane</t>
  </si>
  <si>
    <t>Raised Pavement Markings (RPM's)</t>
  </si>
  <si>
    <t xml:space="preserve">Misc </t>
  </si>
  <si>
    <t>Painted Pavement Marking Averages  / Estimated Total Cost:</t>
  </si>
  <si>
    <t>Thermoplastic Pavement  Markings</t>
  </si>
  <si>
    <t>UNIT COST (THERMOPLASTIC)</t>
  </si>
  <si>
    <t>Thermoplastic Pavement Marking Averages  / Estimated Total Cost:</t>
  </si>
  <si>
    <t xml:space="preserve">Miscellaneous Items </t>
  </si>
  <si>
    <t>QUANTITY</t>
  </si>
  <si>
    <t>UNIT COST</t>
  </si>
  <si>
    <t>Portable Changeable Message Sign*</t>
  </si>
  <si>
    <t>*</t>
  </si>
  <si>
    <t>Asphalt Millings Hauled by Contractor**</t>
  </si>
  <si>
    <t>CY</t>
  </si>
  <si>
    <t>Low Volume Mobilization Charge - Total Project Order Form Below 12,000 SY</t>
  </si>
  <si>
    <t>Misc. Total Cost:</t>
  </si>
  <si>
    <t>TOTAL BID AMOUNT:</t>
  </si>
  <si>
    <t>25-754 Road Resurfacing and Related Services Price Tabulation Sheet</t>
  </si>
  <si>
    <t>Company Names</t>
  </si>
  <si>
    <t>Estep Construction Inc.</t>
  </si>
  <si>
    <t>The Middlesex Corporation</t>
  </si>
  <si>
    <t>CW Roberts Contracting, Inc.</t>
  </si>
  <si>
    <t>Jr. Davis Connstruction Co., Inc.</t>
  </si>
  <si>
    <t>Premier Paving, LLC</t>
  </si>
  <si>
    <t>Superior Asphalt, Inc.</t>
  </si>
  <si>
    <t>*Portable Changeable Message Sign*</t>
  </si>
  <si>
    <t>Asphalt Millings Hauled by Contractor not to exceed 25 miles from project location**</t>
  </si>
  <si>
    <t>Above Quanities are estimates for bid purposes and are in no way a guarentee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</si>
</sst>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5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2" borderId="2" xfId="0" quotePrefix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right"/>
    </xf>
    <xf numFmtId="44" fontId="2" fillId="0" borderId="4" xfId="1" applyFont="1" applyBorder="1"/>
    <xf numFmtId="0" fontId="2" fillId="2" borderId="5" xfId="0" quotePrefix="1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4" fontId="7" fillId="0" borderId="4" xfId="1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right"/>
    </xf>
    <xf numFmtId="0" fontId="0" fillId="3" borderId="1" xfId="0" applyFill="1" applyBorder="1"/>
    <xf numFmtId="0" fontId="2" fillId="0" borderId="10" xfId="0" applyFont="1" applyBorder="1" applyAlignment="1">
      <alignment horizontal="right"/>
    </xf>
    <xf numFmtId="0" fontId="5" fillId="0" borderId="6" xfId="0" applyFont="1" applyBorder="1" applyAlignment="1">
      <alignment wrapText="1"/>
    </xf>
    <xf numFmtId="2" fontId="2" fillId="2" borderId="6" xfId="0" quotePrefix="1" applyNumberFormat="1" applyFont="1" applyFill="1" applyBorder="1" applyAlignment="1">
      <alignment horizontal="center"/>
    </xf>
    <xf numFmtId="2" fontId="2" fillId="2" borderId="11" xfId="0" quotePrefix="1" applyNumberFormat="1" applyFont="1" applyFill="1" applyBorder="1" applyAlignment="1">
      <alignment horizontal="center"/>
    </xf>
    <xf numFmtId="0" fontId="5" fillId="0" borderId="12" xfId="0" applyFont="1" applyBorder="1" applyAlignment="1">
      <alignment wrapText="1"/>
    </xf>
    <xf numFmtId="2" fontId="2" fillId="2" borderId="12" xfId="0" quotePrefix="1" applyNumberFormat="1" applyFont="1" applyFill="1" applyBorder="1" applyAlignment="1">
      <alignment horizontal="center"/>
    </xf>
    <xf numFmtId="44" fontId="0" fillId="0" borderId="12" xfId="1" applyFont="1" applyBorder="1" applyProtection="1">
      <protection locked="0"/>
    </xf>
    <xf numFmtId="44" fontId="2" fillId="0" borderId="10" xfId="1" applyFont="1" applyBorder="1"/>
    <xf numFmtId="2" fontId="2" fillId="2" borderId="7" xfId="0" quotePrefix="1" applyNumberFormat="1" applyFont="1" applyFill="1" applyBorder="1" applyAlignment="1">
      <alignment horizontal="center"/>
    </xf>
    <xf numFmtId="44" fontId="7" fillId="0" borderId="10" xfId="1" applyFont="1" applyBorder="1"/>
    <xf numFmtId="0" fontId="5" fillId="0" borderId="13" xfId="0" applyFont="1" applyBorder="1"/>
    <xf numFmtId="44" fontId="8" fillId="0" borderId="13" xfId="1" applyFont="1" applyBorder="1" applyAlignment="1" applyProtection="1">
      <protection locked="0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" fontId="2" fillId="2" borderId="14" xfId="0" quotePrefix="1" applyNumberFormat="1" applyFont="1" applyFill="1" applyBorder="1" applyAlignment="1">
      <alignment horizontal="center"/>
    </xf>
    <xf numFmtId="2" fontId="2" fillId="2" borderId="15" xfId="0" quotePrefix="1" applyNumberFormat="1" applyFont="1" applyFill="1" applyBorder="1" applyAlignment="1">
      <alignment horizontal="center"/>
    </xf>
    <xf numFmtId="44" fontId="0" fillId="0" borderId="14" xfId="1" applyFont="1" applyBorder="1" applyProtection="1">
      <protection locked="0"/>
    </xf>
    <xf numFmtId="44" fontId="0" fillId="0" borderId="15" xfId="1" applyFont="1" applyBorder="1"/>
    <xf numFmtId="2" fontId="2" fillId="2" borderId="16" xfId="0" quotePrefix="1" applyNumberFormat="1" applyFont="1" applyFill="1" applyBorder="1" applyAlignment="1">
      <alignment horizontal="center"/>
    </xf>
    <xf numFmtId="2" fontId="2" fillId="2" borderId="17" xfId="0" quotePrefix="1" applyNumberFormat="1" applyFont="1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5" fillId="0" borderId="21" xfId="0" applyFont="1" applyBorder="1"/>
    <xf numFmtId="44" fontId="8" fillId="0" borderId="21" xfId="1" applyFont="1" applyBorder="1" applyAlignment="1" applyProtection="1">
      <protection locked="0"/>
    </xf>
    <xf numFmtId="44" fontId="8" fillId="0" borderId="15" xfId="1" applyFont="1" applyBorder="1" applyAlignment="1"/>
    <xf numFmtId="44" fontId="2" fillId="0" borderId="4" xfId="0" applyNumberFormat="1" applyFont="1" applyBorder="1" applyAlignment="1">
      <alignment horizontal="right"/>
    </xf>
    <xf numFmtId="44" fontId="0" fillId="0" borderId="6" xfId="1" applyFont="1" applyBorder="1"/>
    <xf numFmtId="44" fontId="2" fillId="0" borderId="8" xfId="1" applyFont="1" applyBorder="1"/>
    <xf numFmtId="0" fontId="0" fillId="3" borderId="22" xfId="0" applyFill="1" applyBorder="1"/>
    <xf numFmtId="44" fontId="7" fillId="0" borderId="8" xfId="1" applyFont="1" applyBorder="1"/>
    <xf numFmtId="0" fontId="0" fillId="3" borderId="0" xfId="0" applyFill="1"/>
    <xf numFmtId="44" fontId="8" fillId="0" borderId="6" xfId="1" applyFont="1" applyBorder="1" applyAlignment="1"/>
    <xf numFmtId="44" fontId="8" fillId="0" borderId="6" xfId="1" applyFont="1" applyBorder="1" applyAlignment="1">
      <alignment wrapText="1"/>
    </xf>
    <xf numFmtId="44" fontId="2" fillId="0" borderId="8" xfId="0" applyNumberFormat="1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0" fillId="0" borderId="18" xfId="0" applyBorder="1"/>
    <xf numFmtId="0" fontId="0" fillId="3" borderId="23" xfId="0" applyFill="1" applyBorder="1"/>
    <xf numFmtId="0" fontId="0" fillId="3" borderId="24" xfId="0" applyFill="1" applyBorder="1"/>
    <xf numFmtId="0" fontId="2" fillId="0" borderId="0" xfId="0" applyFont="1" applyAlignment="1">
      <alignment horizontal="left"/>
    </xf>
    <xf numFmtId="0" fontId="2" fillId="0" borderId="14" xfId="0" applyFont="1" applyBorder="1"/>
    <xf numFmtId="0" fontId="0" fillId="0" borderId="14" xfId="0" applyBorder="1"/>
    <xf numFmtId="3" fontId="0" fillId="0" borderId="15" xfId="0" applyNumberFormat="1" applyBorder="1" applyAlignment="1">
      <alignment horizontal="center" vertical="center"/>
    </xf>
    <xf numFmtId="0" fontId="0" fillId="0" borderId="27" xfId="0" applyBorder="1"/>
    <xf numFmtId="3" fontId="0" fillId="0" borderId="28" xfId="0" applyNumberFormat="1" applyBorder="1" applyAlignment="1">
      <alignment horizontal="center" vertical="center"/>
    </xf>
    <xf numFmtId="0" fontId="2" fillId="0" borderId="16" xfId="0" applyFont="1" applyBorder="1"/>
    <xf numFmtId="4" fontId="0" fillId="0" borderId="15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0" fontId="6" fillId="0" borderId="14" xfId="0" applyFont="1" applyBorder="1" applyProtection="1">
      <protection locked="0"/>
    </xf>
    <xf numFmtId="2" fontId="0" fillId="0" borderId="15" xfId="0" applyNumberFormat="1" applyBorder="1" applyProtection="1">
      <protection locked="0"/>
    </xf>
    <xf numFmtId="0" fontId="6" fillId="0" borderId="27" xfId="0" applyFont="1" applyBorder="1" applyProtection="1">
      <protection locked="0"/>
    </xf>
    <xf numFmtId="2" fontId="0" fillId="0" borderId="28" xfId="0" applyNumberFormat="1" applyBorder="1" applyProtection="1">
      <protection locked="0"/>
    </xf>
    <xf numFmtId="0" fontId="5" fillId="0" borderId="15" xfId="0" applyFont="1" applyBorder="1"/>
    <xf numFmtId="0" fontId="9" fillId="0" borderId="14" xfId="0" applyFont="1" applyBorder="1" applyAlignment="1">
      <alignment wrapText="1"/>
    </xf>
    <xf numFmtId="2" fontId="0" fillId="0" borderId="15" xfId="0" applyNumberFormat="1" applyBorder="1" applyAlignment="1" applyProtection="1">
      <alignment horizontal="center"/>
      <protection locked="0"/>
    </xf>
    <xf numFmtId="0" fontId="5" fillId="0" borderId="16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1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11" xfId="0" applyFont="1" applyBorder="1" applyAlignment="1">
      <alignment wrapText="1"/>
    </xf>
    <xf numFmtId="8" fontId="0" fillId="5" borderId="14" xfId="1" applyNumberFormat="1" applyFont="1" applyFill="1" applyBorder="1" applyProtection="1">
      <protection locked="0"/>
    </xf>
    <xf numFmtId="44" fontId="2" fillId="5" borderId="4" xfId="1" applyFont="1" applyFill="1" applyBorder="1"/>
    <xf numFmtId="44" fontId="0" fillId="5" borderId="14" xfId="1" applyFont="1" applyFill="1" applyBorder="1" applyProtection="1">
      <protection locked="0"/>
    </xf>
    <xf numFmtId="0" fontId="2" fillId="6" borderId="8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44" fontId="10" fillId="6" borderId="8" xfId="0" applyNumberFormat="1" applyFont="1" applyFill="1" applyBorder="1" applyAlignment="1">
      <alignment horizontal="center"/>
    </xf>
    <xf numFmtId="44" fontId="10" fillId="6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6" borderId="8" xfId="0" applyFont="1" applyFill="1" applyBorder="1" applyAlignment="1" applyProtection="1">
      <alignment horizontal="center" vertical="center"/>
      <protection locked="0"/>
    </xf>
    <xf numFmtId="0" fontId="2" fillId="6" borderId="10" xfId="0" applyFont="1" applyFill="1" applyBorder="1" applyAlignment="1" applyProtection="1">
      <alignment horizontal="center" vertical="center"/>
      <protection locked="0"/>
    </xf>
    <xf numFmtId="44" fontId="10" fillId="4" borderId="8" xfId="0" applyNumberFormat="1" applyFont="1" applyFill="1" applyBorder="1" applyAlignment="1">
      <alignment horizontal="center"/>
    </xf>
    <xf numFmtId="44" fontId="10" fillId="4" borderId="10" xfId="0" applyNumberFormat="1" applyFont="1" applyFill="1" applyBorder="1" applyAlignment="1">
      <alignment horizont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1" fillId="0" borderId="29" xfId="0" applyFont="1" applyBorder="1"/>
    <xf numFmtId="0" fontId="11" fillId="0" borderId="25" xfId="0" applyFont="1" applyBorder="1"/>
    <xf numFmtId="0" fontId="11" fillId="0" borderId="26" xfId="0" applyFont="1" applyBorder="1"/>
    <xf numFmtId="0" fontId="11" fillId="0" borderId="18" xfId="0" applyFont="1" applyBorder="1"/>
    <xf numFmtId="0" fontId="11" fillId="0" borderId="0" xfId="0" applyFont="1"/>
    <xf numFmtId="0" fontId="11" fillId="0" borderId="20" xfId="0" applyFont="1" applyBorder="1"/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44" fontId="10" fillId="6" borderId="9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1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37630-2C62-4890-9F6D-22D03CA25ABB}">
  <sheetPr>
    <pageSetUpPr fitToPage="1"/>
  </sheetPr>
  <dimension ref="A1:Q95"/>
  <sheetViews>
    <sheetView tabSelected="1" topLeftCell="B1" zoomScale="80" zoomScaleNormal="80" workbookViewId="0">
      <selection activeCell="T88" sqref="T88"/>
    </sheetView>
  </sheetViews>
  <sheetFormatPr defaultRowHeight="15" x14ac:dyDescent="0.25"/>
  <cols>
    <col min="1" max="1" width="46" customWidth="1"/>
    <col min="2" max="2" width="9.5703125" customWidth="1"/>
    <col min="3" max="3" width="17.28515625" customWidth="1"/>
    <col min="4" max="4" width="19.28515625" customWidth="1"/>
    <col min="5" max="5" width="18.42578125" customWidth="1"/>
    <col min="6" max="6" width="19.28515625" customWidth="1"/>
    <col min="7" max="7" width="18.42578125" customWidth="1"/>
    <col min="8" max="8" width="19.5703125" customWidth="1"/>
    <col min="9" max="9" width="18.42578125" customWidth="1"/>
    <col min="10" max="10" width="19.28515625" customWidth="1"/>
    <col min="11" max="11" width="17.85546875" customWidth="1"/>
    <col min="12" max="12" width="19.42578125" customWidth="1"/>
    <col min="13" max="13" width="17.85546875" customWidth="1"/>
    <col min="14" max="14" width="18.85546875" customWidth="1"/>
    <col min="15" max="15" width="17.85546875" customWidth="1"/>
    <col min="16" max="16" width="19.28515625" customWidth="1"/>
    <col min="17" max="17" width="17.85546875" customWidth="1"/>
  </cols>
  <sheetData>
    <row r="1" spans="1:17" ht="21.75" thickBot="1" x14ac:dyDescent="0.4">
      <c r="A1" s="85" t="s">
        <v>72</v>
      </c>
      <c r="B1" s="85"/>
      <c r="C1" s="85"/>
      <c r="D1" s="85"/>
      <c r="E1" s="85"/>
    </row>
    <row r="2" spans="1:17" ht="22.5" customHeight="1" thickBot="1" x14ac:dyDescent="0.3">
      <c r="A2" s="93" t="s">
        <v>73</v>
      </c>
      <c r="B2" s="94"/>
      <c r="C2" s="95"/>
      <c r="D2" s="89" t="s">
        <v>76</v>
      </c>
      <c r="E2" s="90"/>
      <c r="F2" s="86" t="s">
        <v>74</v>
      </c>
      <c r="G2" s="87"/>
      <c r="H2" s="81" t="s">
        <v>77</v>
      </c>
      <c r="I2" s="82"/>
      <c r="J2" s="86" t="s">
        <v>78</v>
      </c>
      <c r="K2" s="87"/>
      <c r="L2" s="81" t="s">
        <v>0</v>
      </c>
      <c r="M2" s="82"/>
      <c r="N2" s="86" t="s">
        <v>79</v>
      </c>
      <c r="O2" s="87"/>
      <c r="P2" s="81" t="s">
        <v>75</v>
      </c>
      <c r="Q2" s="82"/>
    </row>
    <row r="3" spans="1:17" s="2" customFormat="1" ht="31.5" x14ac:dyDescent="0.25">
      <c r="A3" s="73" t="s">
        <v>1</v>
      </c>
      <c r="B3" s="74" t="s">
        <v>2</v>
      </c>
      <c r="C3" s="75" t="s">
        <v>3</v>
      </c>
      <c r="D3" s="76" t="s">
        <v>4</v>
      </c>
      <c r="E3" s="77" t="s">
        <v>5</v>
      </c>
      <c r="F3" s="73" t="s">
        <v>4</v>
      </c>
      <c r="G3" s="75" t="s">
        <v>5</v>
      </c>
      <c r="H3" s="73" t="s">
        <v>4</v>
      </c>
      <c r="I3" s="75" t="s">
        <v>5</v>
      </c>
      <c r="J3" s="73" t="s">
        <v>4</v>
      </c>
      <c r="K3" s="75" t="s">
        <v>5</v>
      </c>
      <c r="L3" s="73" t="s">
        <v>4</v>
      </c>
      <c r="M3" s="75" t="s">
        <v>5</v>
      </c>
      <c r="N3" s="73" t="s">
        <v>4</v>
      </c>
      <c r="O3" s="75" t="s">
        <v>5</v>
      </c>
      <c r="P3" s="73" t="s">
        <v>4</v>
      </c>
      <c r="Q3" s="75" t="s">
        <v>5</v>
      </c>
    </row>
    <row r="4" spans="1:17" x14ac:dyDescent="0.25">
      <c r="A4" s="57" t="s">
        <v>6</v>
      </c>
      <c r="B4" s="3"/>
      <c r="C4" s="31"/>
      <c r="D4" s="21"/>
      <c r="E4" s="18"/>
      <c r="F4" s="30"/>
      <c r="G4" s="31"/>
      <c r="H4" s="30"/>
      <c r="I4" s="31"/>
      <c r="J4" s="30"/>
      <c r="K4" s="31"/>
      <c r="L4" s="30"/>
      <c r="M4" s="31"/>
      <c r="N4" s="30"/>
      <c r="O4" s="31"/>
      <c r="P4" s="30"/>
      <c r="Q4" s="31"/>
    </row>
    <row r="5" spans="1:17" x14ac:dyDescent="0.25">
      <c r="A5" s="58" t="s">
        <v>7</v>
      </c>
      <c r="B5" s="4" t="s">
        <v>8</v>
      </c>
      <c r="C5" s="59">
        <v>5000</v>
      </c>
      <c r="D5" s="22">
        <v>13</v>
      </c>
      <c r="E5" s="43">
        <f>+D5*C5</f>
        <v>65000</v>
      </c>
      <c r="F5" s="32">
        <v>17</v>
      </c>
      <c r="G5" s="33">
        <f t="shared" ref="G5:G19" si="0">+C5*F5</f>
        <v>85000</v>
      </c>
      <c r="H5" s="32">
        <v>20.2</v>
      </c>
      <c r="I5" s="33">
        <f t="shared" ref="I5:I19" si="1">+C5*H5</f>
        <v>101000</v>
      </c>
      <c r="J5" s="32">
        <v>12.5</v>
      </c>
      <c r="K5" s="33">
        <f>+C5*J5</f>
        <v>62500</v>
      </c>
      <c r="L5" s="32">
        <v>18.95</v>
      </c>
      <c r="M5" s="33">
        <f>+C5*L5</f>
        <v>94750</v>
      </c>
      <c r="N5" s="32">
        <v>18.7</v>
      </c>
      <c r="O5" s="33">
        <f>+C5*N5</f>
        <v>93500</v>
      </c>
      <c r="P5" s="32">
        <v>75</v>
      </c>
      <c r="Q5" s="33">
        <f>+C5*P5</f>
        <v>375000</v>
      </c>
    </row>
    <row r="6" spans="1:17" x14ac:dyDescent="0.25">
      <c r="A6" s="58" t="s">
        <v>9</v>
      </c>
      <c r="B6" s="4" t="s">
        <v>8</v>
      </c>
      <c r="C6" s="59">
        <v>1000</v>
      </c>
      <c r="D6" s="22">
        <v>10.25</v>
      </c>
      <c r="E6" s="43">
        <f t="shared" ref="E6:E19" si="2">+D6*C6</f>
        <v>10250</v>
      </c>
      <c r="F6" s="32">
        <v>16.600000000000001</v>
      </c>
      <c r="G6" s="33">
        <f t="shared" si="0"/>
        <v>16600</v>
      </c>
      <c r="H6" s="32">
        <v>30.3</v>
      </c>
      <c r="I6" s="33">
        <f t="shared" si="1"/>
        <v>30300</v>
      </c>
      <c r="J6" s="32">
        <v>11.5</v>
      </c>
      <c r="K6" s="33">
        <f t="shared" ref="K6:K19" si="3">+C6*J6</f>
        <v>11500</v>
      </c>
      <c r="L6" s="32">
        <v>37.6</v>
      </c>
      <c r="M6" s="33">
        <f t="shared" ref="M6:M19" si="4">+C6*L6</f>
        <v>37600</v>
      </c>
      <c r="N6" s="32">
        <v>27.4</v>
      </c>
      <c r="O6" s="33">
        <f t="shared" ref="O6:O19" si="5">+C6*N6</f>
        <v>27400</v>
      </c>
      <c r="P6" s="32">
        <v>40</v>
      </c>
      <c r="Q6" s="33">
        <f t="shared" ref="Q6:Q19" si="6">+C6*P6</f>
        <v>40000</v>
      </c>
    </row>
    <row r="7" spans="1:17" x14ac:dyDescent="0.25">
      <c r="A7" s="58" t="s">
        <v>10</v>
      </c>
      <c r="B7" s="4" t="s">
        <v>8</v>
      </c>
      <c r="C7" s="59">
        <v>20000</v>
      </c>
      <c r="D7" s="22">
        <v>8</v>
      </c>
      <c r="E7" s="43">
        <f t="shared" si="2"/>
        <v>160000</v>
      </c>
      <c r="F7" s="32">
        <v>8.4</v>
      </c>
      <c r="G7" s="33">
        <f t="shared" si="0"/>
        <v>168000</v>
      </c>
      <c r="H7" s="32">
        <v>12.15</v>
      </c>
      <c r="I7" s="33">
        <f t="shared" si="1"/>
        <v>243000</v>
      </c>
      <c r="J7" s="32">
        <v>10.25</v>
      </c>
      <c r="K7" s="33">
        <f t="shared" si="3"/>
        <v>205000</v>
      </c>
      <c r="L7" s="32">
        <v>13.15</v>
      </c>
      <c r="M7" s="33">
        <f t="shared" si="4"/>
        <v>263000</v>
      </c>
      <c r="N7" s="32">
        <v>10.3</v>
      </c>
      <c r="O7" s="33">
        <f t="shared" si="5"/>
        <v>206000</v>
      </c>
      <c r="P7" s="32">
        <v>19</v>
      </c>
      <c r="Q7" s="33">
        <f t="shared" si="6"/>
        <v>380000</v>
      </c>
    </row>
    <row r="8" spans="1:17" x14ac:dyDescent="0.25">
      <c r="A8" s="58" t="s">
        <v>11</v>
      </c>
      <c r="B8" s="4" t="s">
        <v>8</v>
      </c>
      <c r="C8" s="59">
        <v>5000</v>
      </c>
      <c r="D8" s="22">
        <v>12.5</v>
      </c>
      <c r="E8" s="43">
        <f t="shared" si="2"/>
        <v>62500</v>
      </c>
      <c r="F8" s="32">
        <v>10.54</v>
      </c>
      <c r="G8" s="33">
        <f t="shared" si="0"/>
        <v>52699.999999999993</v>
      </c>
      <c r="H8" s="32">
        <v>18.149999999999999</v>
      </c>
      <c r="I8" s="33">
        <f t="shared" si="1"/>
        <v>90750</v>
      </c>
      <c r="J8" s="32">
        <v>11.85</v>
      </c>
      <c r="K8" s="33">
        <f t="shared" si="3"/>
        <v>59250</v>
      </c>
      <c r="L8" s="32">
        <v>13.35</v>
      </c>
      <c r="M8" s="33">
        <f t="shared" si="4"/>
        <v>66750</v>
      </c>
      <c r="N8" s="32">
        <v>14.3</v>
      </c>
      <c r="O8" s="33">
        <f t="shared" si="5"/>
        <v>71500</v>
      </c>
      <c r="P8" s="32">
        <v>23</v>
      </c>
      <c r="Q8" s="33">
        <f t="shared" si="6"/>
        <v>115000</v>
      </c>
    </row>
    <row r="9" spans="1:17" x14ac:dyDescent="0.25">
      <c r="A9" s="58" t="s">
        <v>12</v>
      </c>
      <c r="B9" s="4" t="s">
        <v>8</v>
      </c>
      <c r="C9" s="59">
        <v>250000</v>
      </c>
      <c r="D9" s="22">
        <v>10.25</v>
      </c>
      <c r="E9" s="43">
        <f>+D9*C9</f>
        <v>2562500</v>
      </c>
      <c r="F9" s="32">
        <v>9.51</v>
      </c>
      <c r="G9" s="33">
        <f t="shared" si="0"/>
        <v>2377500</v>
      </c>
      <c r="H9" s="32">
        <v>13.35</v>
      </c>
      <c r="I9" s="33">
        <f t="shared" si="1"/>
        <v>3337500</v>
      </c>
      <c r="J9" s="32">
        <v>10.85</v>
      </c>
      <c r="K9" s="33">
        <f t="shared" si="3"/>
        <v>2712500</v>
      </c>
      <c r="L9" s="32">
        <v>12.5</v>
      </c>
      <c r="M9" s="33">
        <f t="shared" si="4"/>
        <v>3125000</v>
      </c>
      <c r="N9" s="32">
        <v>10.6</v>
      </c>
      <c r="O9" s="33">
        <f t="shared" si="5"/>
        <v>2650000</v>
      </c>
      <c r="P9" s="32">
        <v>16.5</v>
      </c>
      <c r="Q9" s="33">
        <f t="shared" si="6"/>
        <v>4125000</v>
      </c>
    </row>
    <row r="10" spans="1:17" x14ac:dyDescent="0.25">
      <c r="A10" s="58" t="s">
        <v>13</v>
      </c>
      <c r="B10" s="4" t="s">
        <v>8</v>
      </c>
      <c r="C10" s="59">
        <v>5000</v>
      </c>
      <c r="D10" s="22">
        <v>14</v>
      </c>
      <c r="E10" s="43">
        <f t="shared" si="2"/>
        <v>70000</v>
      </c>
      <c r="F10" s="32">
        <v>14.61</v>
      </c>
      <c r="G10" s="33">
        <f t="shared" si="0"/>
        <v>73050</v>
      </c>
      <c r="H10" s="32">
        <v>20.5</v>
      </c>
      <c r="I10" s="33">
        <f t="shared" si="1"/>
        <v>102500</v>
      </c>
      <c r="J10" s="32">
        <v>14</v>
      </c>
      <c r="K10" s="33">
        <f t="shared" si="3"/>
        <v>70000</v>
      </c>
      <c r="L10" s="32">
        <v>16.399999999999999</v>
      </c>
      <c r="M10" s="33">
        <f t="shared" si="4"/>
        <v>82000</v>
      </c>
      <c r="N10" s="32">
        <v>15.85</v>
      </c>
      <c r="O10" s="33">
        <f t="shared" si="5"/>
        <v>79250</v>
      </c>
      <c r="P10" s="32">
        <v>27.5</v>
      </c>
      <c r="Q10" s="33">
        <f t="shared" si="6"/>
        <v>137500</v>
      </c>
    </row>
    <row r="11" spans="1:17" x14ac:dyDescent="0.25">
      <c r="A11" s="58" t="s">
        <v>14</v>
      </c>
      <c r="B11" s="4" t="s">
        <v>8</v>
      </c>
      <c r="C11" s="59">
        <v>20000</v>
      </c>
      <c r="D11" s="22">
        <v>12.5</v>
      </c>
      <c r="E11" s="43">
        <f t="shared" si="2"/>
        <v>250000</v>
      </c>
      <c r="F11" s="32">
        <v>13.95</v>
      </c>
      <c r="G11" s="33">
        <f t="shared" si="0"/>
        <v>279000</v>
      </c>
      <c r="H11" s="32">
        <v>15.9</v>
      </c>
      <c r="I11" s="33">
        <f t="shared" si="1"/>
        <v>318000</v>
      </c>
      <c r="J11" s="78">
        <v>13</v>
      </c>
      <c r="K11" s="33">
        <f t="shared" si="3"/>
        <v>260000</v>
      </c>
      <c r="L11" s="32">
        <v>16.05</v>
      </c>
      <c r="M11" s="33">
        <f t="shared" si="4"/>
        <v>321000</v>
      </c>
      <c r="N11" s="32">
        <v>13.05</v>
      </c>
      <c r="O11" s="33">
        <f t="shared" si="5"/>
        <v>261000</v>
      </c>
      <c r="P11" s="32">
        <v>25</v>
      </c>
      <c r="Q11" s="33">
        <f t="shared" si="6"/>
        <v>500000</v>
      </c>
    </row>
    <row r="12" spans="1:17" x14ac:dyDescent="0.25">
      <c r="A12" s="58" t="s">
        <v>15</v>
      </c>
      <c r="B12" s="4" t="s">
        <v>8</v>
      </c>
      <c r="C12" s="59">
        <v>5000</v>
      </c>
      <c r="D12" s="22">
        <v>16.75</v>
      </c>
      <c r="E12" s="43">
        <f t="shared" si="2"/>
        <v>83750</v>
      </c>
      <c r="F12" s="32">
        <v>16.96</v>
      </c>
      <c r="G12" s="33">
        <f t="shared" si="0"/>
        <v>84800</v>
      </c>
      <c r="H12" s="32">
        <v>26.65</v>
      </c>
      <c r="I12" s="33">
        <f t="shared" si="1"/>
        <v>133250</v>
      </c>
      <c r="J12" s="32">
        <v>15</v>
      </c>
      <c r="K12" s="33">
        <f t="shared" si="3"/>
        <v>75000</v>
      </c>
      <c r="L12" s="32">
        <v>19.3</v>
      </c>
      <c r="M12" s="33">
        <f t="shared" si="4"/>
        <v>96500</v>
      </c>
      <c r="N12" s="32">
        <v>17.850000000000001</v>
      </c>
      <c r="O12" s="33">
        <f t="shared" si="5"/>
        <v>89250</v>
      </c>
      <c r="P12" s="32">
        <v>25.25</v>
      </c>
      <c r="Q12" s="33">
        <f t="shared" si="6"/>
        <v>126250</v>
      </c>
    </row>
    <row r="13" spans="1:17" x14ac:dyDescent="0.25">
      <c r="A13" s="58" t="s">
        <v>16</v>
      </c>
      <c r="B13" s="4" t="s">
        <v>8</v>
      </c>
      <c r="C13" s="59">
        <v>20000</v>
      </c>
      <c r="D13" s="22">
        <v>15</v>
      </c>
      <c r="E13" s="43">
        <f t="shared" si="2"/>
        <v>300000</v>
      </c>
      <c r="F13" s="32">
        <v>14.77</v>
      </c>
      <c r="G13" s="33">
        <f t="shared" si="0"/>
        <v>295400</v>
      </c>
      <c r="H13" s="32">
        <v>22.4</v>
      </c>
      <c r="I13" s="33">
        <f t="shared" si="1"/>
        <v>448000</v>
      </c>
      <c r="J13" s="32">
        <v>14</v>
      </c>
      <c r="K13" s="33">
        <f>+C13*J13</f>
        <v>280000</v>
      </c>
      <c r="L13" s="32">
        <v>18.100000000000001</v>
      </c>
      <c r="M13" s="33">
        <f t="shared" si="4"/>
        <v>362000</v>
      </c>
      <c r="N13" s="32">
        <v>16.899999999999999</v>
      </c>
      <c r="O13" s="33">
        <f t="shared" si="5"/>
        <v>338000</v>
      </c>
      <c r="P13" s="32">
        <v>21</v>
      </c>
      <c r="Q13" s="33">
        <f t="shared" si="6"/>
        <v>420000</v>
      </c>
    </row>
    <row r="14" spans="1:17" x14ac:dyDescent="0.25">
      <c r="A14" s="58" t="s">
        <v>17</v>
      </c>
      <c r="B14" s="4" t="s">
        <v>8</v>
      </c>
      <c r="C14" s="59">
        <v>5000</v>
      </c>
      <c r="D14" s="22">
        <v>21</v>
      </c>
      <c r="E14" s="43">
        <f t="shared" si="2"/>
        <v>105000</v>
      </c>
      <c r="F14" s="32">
        <v>20.27</v>
      </c>
      <c r="G14" s="33">
        <f t="shared" si="0"/>
        <v>101350</v>
      </c>
      <c r="H14" s="32">
        <v>29.05</v>
      </c>
      <c r="I14" s="33">
        <f t="shared" si="1"/>
        <v>145250</v>
      </c>
      <c r="J14" s="32">
        <v>18</v>
      </c>
      <c r="K14" s="33">
        <f t="shared" si="3"/>
        <v>90000</v>
      </c>
      <c r="L14" s="32">
        <v>22.25</v>
      </c>
      <c r="M14" s="33">
        <f t="shared" si="4"/>
        <v>111250</v>
      </c>
      <c r="N14" s="32">
        <v>19.45</v>
      </c>
      <c r="O14" s="33">
        <f t="shared" si="5"/>
        <v>97250</v>
      </c>
      <c r="P14" s="32">
        <v>40</v>
      </c>
      <c r="Q14" s="33">
        <f t="shared" si="6"/>
        <v>200000</v>
      </c>
    </row>
    <row r="15" spans="1:17" x14ac:dyDescent="0.25">
      <c r="A15" s="58" t="s">
        <v>18</v>
      </c>
      <c r="B15" s="4" t="s">
        <v>8</v>
      </c>
      <c r="C15" s="59">
        <v>5000</v>
      </c>
      <c r="D15" s="22">
        <v>19</v>
      </c>
      <c r="E15" s="43">
        <f t="shared" si="2"/>
        <v>95000</v>
      </c>
      <c r="F15" s="32">
        <v>20.27</v>
      </c>
      <c r="G15" s="33">
        <f t="shared" si="0"/>
        <v>101350</v>
      </c>
      <c r="H15" s="32">
        <v>24.85</v>
      </c>
      <c r="I15" s="33">
        <f t="shared" si="1"/>
        <v>124250</v>
      </c>
      <c r="J15" s="32">
        <v>16.5</v>
      </c>
      <c r="K15" s="33">
        <f t="shared" si="3"/>
        <v>82500</v>
      </c>
      <c r="L15" s="32">
        <v>23.25</v>
      </c>
      <c r="M15" s="33">
        <f t="shared" si="4"/>
        <v>116250</v>
      </c>
      <c r="N15" s="32">
        <v>19.75</v>
      </c>
      <c r="O15" s="33">
        <f t="shared" si="5"/>
        <v>98750</v>
      </c>
      <c r="P15" s="32">
        <v>28</v>
      </c>
      <c r="Q15" s="33">
        <f t="shared" si="6"/>
        <v>140000</v>
      </c>
    </row>
    <row r="16" spans="1:17" x14ac:dyDescent="0.25">
      <c r="A16" s="58" t="s">
        <v>19</v>
      </c>
      <c r="B16" s="4" t="s">
        <v>8</v>
      </c>
      <c r="C16" s="59">
        <v>5000</v>
      </c>
      <c r="D16" s="22">
        <v>21</v>
      </c>
      <c r="E16" s="43">
        <f t="shared" si="2"/>
        <v>105000</v>
      </c>
      <c r="F16" s="32">
        <v>21.86</v>
      </c>
      <c r="G16" s="33">
        <f t="shared" si="0"/>
        <v>109300</v>
      </c>
      <c r="H16" s="32">
        <v>29.05</v>
      </c>
      <c r="I16" s="33">
        <f t="shared" si="1"/>
        <v>145250</v>
      </c>
      <c r="J16" s="32">
        <v>19.5</v>
      </c>
      <c r="K16" s="33">
        <f t="shared" si="3"/>
        <v>97500</v>
      </c>
      <c r="L16" s="32">
        <v>23.25</v>
      </c>
      <c r="M16" s="33">
        <f t="shared" si="4"/>
        <v>116250</v>
      </c>
      <c r="N16" s="32">
        <v>19.45</v>
      </c>
      <c r="O16" s="33">
        <f t="shared" si="5"/>
        <v>97250</v>
      </c>
      <c r="P16" s="32">
        <v>42.5</v>
      </c>
      <c r="Q16" s="33">
        <f t="shared" si="6"/>
        <v>212500</v>
      </c>
    </row>
    <row r="17" spans="1:17" x14ac:dyDescent="0.25">
      <c r="A17" s="58" t="s">
        <v>20</v>
      </c>
      <c r="B17" s="4" t="s">
        <v>8</v>
      </c>
      <c r="C17" s="59">
        <v>250000</v>
      </c>
      <c r="D17" s="22">
        <v>19</v>
      </c>
      <c r="E17" s="43">
        <f t="shared" si="2"/>
        <v>4750000</v>
      </c>
      <c r="F17" s="32">
        <v>18.98</v>
      </c>
      <c r="G17" s="33">
        <f t="shared" si="0"/>
        <v>4745000</v>
      </c>
      <c r="H17" s="32">
        <v>20.75</v>
      </c>
      <c r="I17" s="33">
        <f t="shared" si="1"/>
        <v>5187500</v>
      </c>
      <c r="J17" s="32">
        <v>18.5</v>
      </c>
      <c r="K17" s="33">
        <f t="shared" si="3"/>
        <v>4625000</v>
      </c>
      <c r="L17" s="32">
        <v>20.350000000000001</v>
      </c>
      <c r="M17" s="33">
        <f t="shared" si="4"/>
        <v>5087500</v>
      </c>
      <c r="N17" s="32">
        <v>17.25</v>
      </c>
      <c r="O17" s="33">
        <f t="shared" si="5"/>
        <v>4312500</v>
      </c>
      <c r="P17" s="32">
        <v>20.25</v>
      </c>
      <c r="Q17" s="33">
        <f t="shared" si="6"/>
        <v>5062500</v>
      </c>
    </row>
    <row r="18" spans="1:17" x14ac:dyDescent="0.25">
      <c r="A18" s="58" t="s">
        <v>21</v>
      </c>
      <c r="B18" s="4" t="s">
        <v>8</v>
      </c>
      <c r="C18" s="59">
        <v>10000</v>
      </c>
      <c r="D18" s="22">
        <v>7.5</v>
      </c>
      <c r="E18" s="43">
        <f t="shared" si="2"/>
        <v>75000</v>
      </c>
      <c r="F18" s="32">
        <v>5.73</v>
      </c>
      <c r="G18" s="33">
        <f t="shared" si="0"/>
        <v>57300.000000000007</v>
      </c>
      <c r="H18" s="32">
        <v>11.8</v>
      </c>
      <c r="I18" s="33">
        <f t="shared" si="1"/>
        <v>118000</v>
      </c>
      <c r="J18" s="32">
        <v>9.25</v>
      </c>
      <c r="K18" s="33">
        <f t="shared" si="3"/>
        <v>92500</v>
      </c>
      <c r="L18" s="32">
        <v>22</v>
      </c>
      <c r="M18" s="33">
        <f t="shared" si="4"/>
        <v>220000</v>
      </c>
      <c r="N18" s="32">
        <v>8.5</v>
      </c>
      <c r="O18" s="33">
        <f t="shared" si="5"/>
        <v>85000</v>
      </c>
      <c r="P18" s="32">
        <v>20</v>
      </c>
      <c r="Q18" s="33">
        <f t="shared" si="6"/>
        <v>200000</v>
      </c>
    </row>
    <row r="19" spans="1:17" ht="15.75" thickBot="1" x14ac:dyDescent="0.3">
      <c r="A19" s="60" t="s">
        <v>22</v>
      </c>
      <c r="B19" s="5" t="s">
        <v>8</v>
      </c>
      <c r="C19" s="61">
        <v>2000</v>
      </c>
      <c r="D19" s="22">
        <v>68.5</v>
      </c>
      <c r="E19" s="43">
        <f t="shared" si="2"/>
        <v>137000</v>
      </c>
      <c r="F19" s="32">
        <v>62.84</v>
      </c>
      <c r="G19" s="33">
        <f t="shared" si="0"/>
        <v>125680</v>
      </c>
      <c r="H19" s="32">
        <v>104.1</v>
      </c>
      <c r="I19" s="33">
        <f t="shared" si="1"/>
        <v>208200</v>
      </c>
      <c r="J19" s="32">
        <v>5.5</v>
      </c>
      <c r="K19" s="33">
        <f t="shared" si="3"/>
        <v>11000</v>
      </c>
      <c r="L19" s="32">
        <v>65</v>
      </c>
      <c r="M19" s="33">
        <f t="shared" si="4"/>
        <v>130000</v>
      </c>
      <c r="N19" s="32">
        <v>66.900000000000006</v>
      </c>
      <c r="O19" s="33">
        <f t="shared" si="5"/>
        <v>133800</v>
      </c>
      <c r="P19" s="32">
        <v>125</v>
      </c>
      <c r="Q19" s="33">
        <f t="shared" si="6"/>
        <v>250000</v>
      </c>
    </row>
    <row r="20" spans="1:17" ht="15.75" customHeight="1" thickBot="1" x14ac:dyDescent="0.3">
      <c r="A20" s="88" t="s">
        <v>23</v>
      </c>
      <c r="B20" s="88"/>
      <c r="C20" s="88"/>
      <c r="D20" s="23">
        <f>AVERAGEIF(D5:D19,"&lt;&gt;0")</f>
        <v>17.883333333333333</v>
      </c>
      <c r="E20" s="44">
        <f>SUM(E5:E19)</f>
        <v>8831000</v>
      </c>
      <c r="F20" s="7">
        <f>AVERAGEIF(F5:F19,"&lt;&gt;0")</f>
        <v>18.152666666666665</v>
      </c>
      <c r="G20" s="7">
        <f>SUM(G5:G19)</f>
        <v>8672030</v>
      </c>
      <c r="H20" s="7">
        <f>AVERAGEIF(H5:H19,"&lt;&gt;0")</f>
        <v>26.613333333333337</v>
      </c>
      <c r="I20" s="7">
        <f>SUM(I5:I19)</f>
        <v>10732750</v>
      </c>
      <c r="J20" s="79">
        <f>AVERAGEIF(J5:J19,"&lt;&gt;0")</f>
        <v>13.346666666666666</v>
      </c>
      <c r="K20" s="79">
        <f>SUM(K5:K19)</f>
        <v>8734250</v>
      </c>
      <c r="L20" s="7">
        <f>AVERAGEIF(L5:L19,"&lt;&gt;0")</f>
        <v>22.766666666666666</v>
      </c>
      <c r="M20" s="7">
        <f>SUM(M5:M19)</f>
        <v>10229850</v>
      </c>
      <c r="N20" s="7">
        <f>AVERAGEIF(N5:N19,"&lt;&gt;0")</f>
        <v>19.75</v>
      </c>
      <c r="O20" s="7">
        <f>SUM(O5:O19)</f>
        <v>8640450</v>
      </c>
      <c r="P20" s="7">
        <f>AVERAGEIF(P5:P19,"&lt;&gt;0")</f>
        <v>36.533333333333331</v>
      </c>
      <c r="Q20" s="7">
        <f>SUM(Q5:Q19)</f>
        <v>12283750</v>
      </c>
    </row>
    <row r="21" spans="1:17" ht="15.75" customHeight="1" x14ac:dyDescent="0.25">
      <c r="A21" s="62" t="s">
        <v>24</v>
      </c>
      <c r="B21" s="8"/>
      <c r="C21" s="35"/>
      <c r="D21" s="24"/>
      <c r="E21" s="19"/>
      <c r="F21" s="34"/>
      <c r="G21" s="35"/>
      <c r="H21" s="34"/>
      <c r="I21" s="35"/>
      <c r="J21" s="34"/>
      <c r="K21" s="35"/>
      <c r="L21" s="34"/>
      <c r="M21" s="35"/>
      <c r="N21" s="34"/>
      <c r="O21" s="35"/>
      <c r="P21" s="34"/>
      <c r="Q21" s="35"/>
    </row>
    <row r="22" spans="1:17" ht="15.75" customHeight="1" x14ac:dyDescent="0.25">
      <c r="A22" s="58" t="s">
        <v>25</v>
      </c>
      <c r="B22" s="4" t="s">
        <v>8</v>
      </c>
      <c r="C22" s="63">
        <v>25000</v>
      </c>
      <c r="D22" s="22">
        <v>3.65</v>
      </c>
      <c r="E22" s="43">
        <f>+C22*D22</f>
        <v>91250</v>
      </c>
      <c r="F22" s="32">
        <v>2.44</v>
      </c>
      <c r="G22" s="33">
        <f>+C22*F22</f>
        <v>61000</v>
      </c>
      <c r="H22" s="32">
        <v>11.95</v>
      </c>
      <c r="I22" s="33">
        <f>+C22*H22</f>
        <v>298750</v>
      </c>
      <c r="J22" s="32">
        <v>9</v>
      </c>
      <c r="K22" s="33">
        <f>+C22*J22</f>
        <v>225000</v>
      </c>
      <c r="L22" s="32">
        <v>4.3</v>
      </c>
      <c r="M22" s="33">
        <f>+C22*L22</f>
        <v>107500</v>
      </c>
      <c r="N22" s="32">
        <v>5.5</v>
      </c>
      <c r="O22" s="33">
        <f>+C22*N22</f>
        <v>137500</v>
      </c>
      <c r="P22" s="32">
        <v>9</v>
      </c>
      <c r="Q22" s="33">
        <f>+C22*P22</f>
        <v>225000</v>
      </c>
    </row>
    <row r="23" spans="1:17" x14ac:dyDescent="0.25">
      <c r="A23" s="58" t="s">
        <v>26</v>
      </c>
      <c r="B23" s="4" t="s">
        <v>8</v>
      </c>
      <c r="C23" s="63">
        <v>250000</v>
      </c>
      <c r="D23" s="22">
        <v>4</v>
      </c>
      <c r="E23" s="43">
        <f t="shared" ref="E23:E25" si="7">+C23*D23</f>
        <v>1000000</v>
      </c>
      <c r="F23" s="32">
        <v>2.44</v>
      </c>
      <c r="G23" s="33">
        <f>+C23*F23</f>
        <v>610000</v>
      </c>
      <c r="H23" s="32">
        <v>9.15</v>
      </c>
      <c r="I23" s="33">
        <f>+C23*H23</f>
        <v>2287500</v>
      </c>
      <c r="J23" s="32">
        <v>10</v>
      </c>
      <c r="K23" s="33">
        <f>+C23*J23</f>
        <v>2500000</v>
      </c>
      <c r="L23" s="32">
        <v>4.8499999999999996</v>
      </c>
      <c r="M23" s="33">
        <f t="shared" ref="M23:M25" si="8">+C23*L23</f>
        <v>1212500</v>
      </c>
      <c r="N23" s="32">
        <v>4.45</v>
      </c>
      <c r="O23" s="33">
        <f t="shared" ref="O23:O25" si="9">+C23*N23</f>
        <v>1112500</v>
      </c>
      <c r="P23" s="32">
        <v>6</v>
      </c>
      <c r="Q23" s="33">
        <f t="shared" ref="Q23:Q25" si="10">+C23*P23</f>
        <v>1500000</v>
      </c>
    </row>
    <row r="24" spans="1:17" x14ac:dyDescent="0.25">
      <c r="A24" s="58" t="s">
        <v>27</v>
      </c>
      <c r="B24" s="4" t="s">
        <v>8</v>
      </c>
      <c r="C24" s="63">
        <v>2500</v>
      </c>
      <c r="D24" s="22">
        <v>3.65</v>
      </c>
      <c r="E24" s="43">
        <f t="shared" si="7"/>
        <v>9125</v>
      </c>
      <c r="F24" s="32">
        <v>4.88</v>
      </c>
      <c r="G24" s="33">
        <f>+C24*F24</f>
        <v>12200</v>
      </c>
      <c r="H24" s="32">
        <v>17.149999999999999</v>
      </c>
      <c r="I24" s="33">
        <f>+C24*H24</f>
        <v>42875</v>
      </c>
      <c r="J24" s="32">
        <v>8.75</v>
      </c>
      <c r="K24" s="33">
        <f t="shared" ref="K24:K25" si="11">+C24*J24</f>
        <v>21875</v>
      </c>
      <c r="L24" s="32">
        <v>7.75</v>
      </c>
      <c r="M24" s="33">
        <f t="shared" si="8"/>
        <v>19375</v>
      </c>
      <c r="N24" s="32">
        <v>10.4</v>
      </c>
      <c r="O24" s="33">
        <f t="shared" si="9"/>
        <v>26000</v>
      </c>
      <c r="P24" s="32">
        <v>12</v>
      </c>
      <c r="Q24" s="33">
        <f t="shared" si="10"/>
        <v>30000</v>
      </c>
    </row>
    <row r="25" spans="1:17" ht="15.75" thickBot="1" x14ac:dyDescent="0.3">
      <c r="A25" s="60" t="s">
        <v>28</v>
      </c>
      <c r="B25" s="5" t="s">
        <v>8</v>
      </c>
      <c r="C25" s="64">
        <v>2000</v>
      </c>
      <c r="D25" s="22">
        <v>13.25</v>
      </c>
      <c r="E25" s="43">
        <f t="shared" si="7"/>
        <v>26500</v>
      </c>
      <c r="F25" s="32">
        <v>6.1</v>
      </c>
      <c r="G25" s="33">
        <f>+C25*F25</f>
        <v>12200</v>
      </c>
      <c r="H25" s="32">
        <v>38.15</v>
      </c>
      <c r="I25" s="33">
        <f>+C25*H25</f>
        <v>76300</v>
      </c>
      <c r="J25" s="32">
        <v>6.5</v>
      </c>
      <c r="K25" s="33">
        <f t="shared" si="11"/>
        <v>13000</v>
      </c>
      <c r="L25" s="32">
        <v>26.35</v>
      </c>
      <c r="M25" s="33">
        <f t="shared" si="8"/>
        <v>52700</v>
      </c>
      <c r="N25" s="32">
        <v>27.75</v>
      </c>
      <c r="O25" s="33">
        <f t="shared" si="9"/>
        <v>55500</v>
      </c>
      <c r="P25" s="32">
        <v>45</v>
      </c>
      <c r="Q25" s="33">
        <f t="shared" si="10"/>
        <v>90000</v>
      </c>
    </row>
    <row r="26" spans="1:17" ht="15.75" thickBot="1" x14ac:dyDescent="0.3">
      <c r="A26" s="88" t="s">
        <v>29</v>
      </c>
      <c r="B26" s="88"/>
      <c r="C26" s="88"/>
      <c r="D26" s="23">
        <f>AVERAGEIF(D22:D25,"&lt;&gt;0")</f>
        <v>6.1375000000000002</v>
      </c>
      <c r="E26" s="44">
        <f>SUM(E22:E25)</f>
        <v>1126875</v>
      </c>
      <c r="F26" s="7">
        <f>AVERAGEIF(F22:F25,"&lt;&gt;0")</f>
        <v>3.9649999999999999</v>
      </c>
      <c r="G26" s="7">
        <f>SUM(G22:G25)</f>
        <v>695400</v>
      </c>
      <c r="H26" s="7">
        <f>AVERAGEIF(H22:H25,"&lt;&gt;0")</f>
        <v>19.100000000000001</v>
      </c>
      <c r="I26" s="7">
        <f>SUM(I22:I25)</f>
        <v>2705425</v>
      </c>
      <c r="J26" s="7">
        <f>AVERAGEIF(J22:J25,"&lt;&gt;0")</f>
        <v>8.5625</v>
      </c>
      <c r="K26" s="7">
        <f>SUM(K22:K25)</f>
        <v>2759875</v>
      </c>
      <c r="L26" s="7">
        <f>AVERAGEIF(L22:L25,"&lt;&gt;0")</f>
        <v>10.8125</v>
      </c>
      <c r="M26" s="7">
        <f>SUM(M22:M25)</f>
        <v>1392075</v>
      </c>
      <c r="N26" s="7">
        <f>AVERAGEIF(N22:N25,"&lt;&gt;0")</f>
        <v>12.025</v>
      </c>
      <c r="O26" s="7">
        <f>SUM(O22:O25)</f>
        <v>1331500</v>
      </c>
      <c r="P26" s="7">
        <f>AVERAGEIF(P22:P25,"&lt;&gt;0")</f>
        <v>18</v>
      </c>
      <c r="Q26" s="7">
        <f>SUM(Q22:Q25)</f>
        <v>1845000</v>
      </c>
    </row>
    <row r="27" spans="1:17" s="2" customFormat="1" ht="8.25" customHeight="1" x14ac:dyDescent="0.25">
      <c r="A27" s="36"/>
      <c r="B27" s="47"/>
      <c r="C27" s="38"/>
      <c r="D27" s="47"/>
      <c r="E27" s="45"/>
      <c r="F27" s="36"/>
      <c r="G27" s="37"/>
      <c r="H27" s="36"/>
      <c r="I27" s="37"/>
      <c r="J27" s="36"/>
      <c r="K27" s="37"/>
      <c r="L27" s="36"/>
      <c r="M27" s="37"/>
      <c r="N27" s="36"/>
      <c r="O27" s="37"/>
      <c r="P27" s="36"/>
      <c r="Q27" s="37"/>
    </row>
    <row r="28" spans="1:17" ht="31.5" x14ac:dyDescent="0.25">
      <c r="A28" s="65" t="s">
        <v>30</v>
      </c>
      <c r="B28" s="1" t="s">
        <v>2</v>
      </c>
      <c r="C28" s="29" t="s">
        <v>3</v>
      </c>
      <c r="D28" s="20" t="s">
        <v>31</v>
      </c>
      <c r="E28" s="17" t="s">
        <v>5</v>
      </c>
      <c r="F28" s="28" t="s">
        <v>31</v>
      </c>
      <c r="G28" s="29" t="s">
        <v>5</v>
      </c>
      <c r="H28" s="28" t="s">
        <v>31</v>
      </c>
      <c r="I28" s="29" t="s">
        <v>5</v>
      </c>
      <c r="J28" s="28" t="s">
        <v>31</v>
      </c>
      <c r="K28" s="29" t="s">
        <v>5</v>
      </c>
      <c r="L28" s="28" t="s">
        <v>31</v>
      </c>
      <c r="M28" s="29" t="s">
        <v>5</v>
      </c>
      <c r="N28" s="28" t="s">
        <v>31</v>
      </c>
      <c r="O28" s="29" t="s">
        <v>5</v>
      </c>
      <c r="P28" s="28" t="s">
        <v>31</v>
      </c>
      <c r="Q28" s="29" t="s">
        <v>5</v>
      </c>
    </row>
    <row r="29" spans="1:17" x14ac:dyDescent="0.25">
      <c r="A29" s="58" t="s">
        <v>32</v>
      </c>
      <c r="B29" s="4" t="s">
        <v>33</v>
      </c>
      <c r="C29" s="59">
        <v>10000</v>
      </c>
      <c r="D29" s="22">
        <v>0.8</v>
      </c>
      <c r="E29" s="43">
        <f>+D29*C29</f>
        <v>8000</v>
      </c>
      <c r="F29" s="32">
        <v>0.24</v>
      </c>
      <c r="G29" s="33">
        <f t="shared" ref="G29:G54" si="12">+C29*F29</f>
        <v>2400</v>
      </c>
      <c r="H29" s="32">
        <v>0.22</v>
      </c>
      <c r="I29" s="33">
        <f t="shared" ref="I29:I54" si="13">+C29*H29</f>
        <v>2200</v>
      </c>
      <c r="J29" s="32">
        <v>5</v>
      </c>
      <c r="K29" s="33">
        <f>+C29*J29</f>
        <v>50000</v>
      </c>
      <c r="L29" s="32">
        <v>0.25</v>
      </c>
      <c r="M29" s="33">
        <f>+C29*L29</f>
        <v>2500</v>
      </c>
      <c r="N29" s="32">
        <v>0.2</v>
      </c>
      <c r="O29" s="33">
        <f>+C29*N29</f>
        <v>2000</v>
      </c>
      <c r="P29" s="32">
        <v>0.25</v>
      </c>
      <c r="Q29" s="33">
        <f>+C29*P29</f>
        <v>2500</v>
      </c>
    </row>
    <row r="30" spans="1:17" x14ac:dyDescent="0.25">
      <c r="A30" s="58" t="s">
        <v>34</v>
      </c>
      <c r="B30" s="4" t="s">
        <v>33</v>
      </c>
      <c r="C30" s="59">
        <v>10000</v>
      </c>
      <c r="D30" s="22">
        <v>0.8</v>
      </c>
      <c r="E30" s="43">
        <f t="shared" ref="E30:E54" si="14">+D30*C30</f>
        <v>8000</v>
      </c>
      <c r="F30" s="32">
        <v>0.24</v>
      </c>
      <c r="G30" s="33">
        <f t="shared" si="12"/>
        <v>2400</v>
      </c>
      <c r="H30" s="32">
        <v>0.22</v>
      </c>
      <c r="I30" s="33">
        <f t="shared" si="13"/>
        <v>2200</v>
      </c>
      <c r="J30" s="32">
        <v>5.5</v>
      </c>
      <c r="K30" s="33">
        <f t="shared" ref="K30:K54" si="15">+C30*J30</f>
        <v>55000</v>
      </c>
      <c r="L30" s="32">
        <v>0.25</v>
      </c>
      <c r="M30" s="33">
        <f t="shared" ref="M30:M54" si="16">+C30*L30</f>
        <v>2500</v>
      </c>
      <c r="N30" s="32">
        <v>0.2</v>
      </c>
      <c r="O30" s="33">
        <f t="shared" ref="O30:O54" si="17">+C30*N30</f>
        <v>2000</v>
      </c>
      <c r="P30" s="32">
        <v>0.25</v>
      </c>
      <c r="Q30" s="33">
        <f t="shared" ref="Q30:Q54" si="18">+C30*P30</f>
        <v>2500</v>
      </c>
    </row>
    <row r="31" spans="1:17" x14ac:dyDescent="0.25">
      <c r="A31" s="58" t="s">
        <v>35</v>
      </c>
      <c r="B31" s="4" t="s">
        <v>33</v>
      </c>
      <c r="C31" s="59">
        <v>45000</v>
      </c>
      <c r="D31" s="22">
        <v>1</v>
      </c>
      <c r="E31" s="43">
        <f t="shared" si="14"/>
        <v>45000</v>
      </c>
      <c r="F31" s="32">
        <v>0.47</v>
      </c>
      <c r="G31" s="33">
        <f t="shared" si="12"/>
        <v>21150</v>
      </c>
      <c r="H31" s="32">
        <v>0.49</v>
      </c>
      <c r="I31" s="33">
        <f t="shared" si="13"/>
        <v>22050</v>
      </c>
      <c r="J31" s="32">
        <v>6</v>
      </c>
      <c r="K31" s="33">
        <f t="shared" si="15"/>
        <v>270000</v>
      </c>
      <c r="L31" s="32">
        <v>0.45</v>
      </c>
      <c r="M31" s="33">
        <f t="shared" si="16"/>
        <v>20250</v>
      </c>
      <c r="N31" s="32">
        <v>0.4</v>
      </c>
      <c r="O31" s="33">
        <f t="shared" si="17"/>
        <v>18000</v>
      </c>
      <c r="P31" s="32">
        <v>0.6</v>
      </c>
      <c r="Q31" s="33">
        <f t="shared" si="18"/>
        <v>27000</v>
      </c>
    </row>
    <row r="32" spans="1:17" x14ac:dyDescent="0.25">
      <c r="A32" s="58" t="s">
        <v>36</v>
      </c>
      <c r="B32" s="4" t="s">
        <v>33</v>
      </c>
      <c r="C32" s="59">
        <v>45000</v>
      </c>
      <c r="D32" s="22">
        <v>1</v>
      </c>
      <c r="E32" s="43">
        <f t="shared" si="14"/>
        <v>45000</v>
      </c>
      <c r="F32" s="32">
        <v>0.47</v>
      </c>
      <c r="G32" s="33">
        <f t="shared" si="12"/>
        <v>21150</v>
      </c>
      <c r="H32" s="32">
        <v>0.49</v>
      </c>
      <c r="I32" s="33">
        <f t="shared" si="13"/>
        <v>22050</v>
      </c>
      <c r="J32" s="32">
        <v>6.5</v>
      </c>
      <c r="K32" s="33">
        <f t="shared" si="15"/>
        <v>292500</v>
      </c>
      <c r="L32" s="32">
        <v>0.45</v>
      </c>
      <c r="M32" s="33">
        <f t="shared" si="16"/>
        <v>20250</v>
      </c>
      <c r="N32" s="32">
        <v>0.4</v>
      </c>
      <c r="O32" s="33">
        <f t="shared" si="17"/>
        <v>18000</v>
      </c>
      <c r="P32" s="32">
        <v>0.6</v>
      </c>
      <c r="Q32" s="33">
        <f t="shared" si="18"/>
        <v>27000</v>
      </c>
    </row>
    <row r="33" spans="1:17" x14ac:dyDescent="0.25">
      <c r="A33" s="58" t="s">
        <v>37</v>
      </c>
      <c r="B33" s="4" t="s">
        <v>33</v>
      </c>
      <c r="C33" s="59">
        <v>10000</v>
      </c>
      <c r="D33" s="22">
        <v>2</v>
      </c>
      <c r="E33" s="43">
        <f t="shared" si="14"/>
        <v>20000</v>
      </c>
      <c r="F33" s="32">
        <v>0.88</v>
      </c>
      <c r="G33" s="33">
        <f t="shared" si="12"/>
        <v>8800</v>
      </c>
      <c r="H33" s="32">
        <v>0.49</v>
      </c>
      <c r="I33" s="33">
        <f t="shared" si="13"/>
        <v>4900</v>
      </c>
      <c r="J33" s="32">
        <v>8</v>
      </c>
      <c r="K33" s="33">
        <f t="shared" si="15"/>
        <v>80000</v>
      </c>
      <c r="L33" s="32">
        <v>0.85</v>
      </c>
      <c r="M33" s="33">
        <f t="shared" si="16"/>
        <v>8500</v>
      </c>
      <c r="N33" s="32">
        <v>0.75</v>
      </c>
      <c r="O33" s="33">
        <f t="shared" si="17"/>
        <v>7500</v>
      </c>
      <c r="P33" s="32">
        <v>1</v>
      </c>
      <c r="Q33" s="33">
        <f t="shared" si="18"/>
        <v>10000</v>
      </c>
    </row>
    <row r="34" spans="1:17" x14ac:dyDescent="0.25">
      <c r="A34" s="58" t="s">
        <v>38</v>
      </c>
      <c r="B34" s="4" t="s">
        <v>33</v>
      </c>
      <c r="C34" s="59">
        <v>5000</v>
      </c>
      <c r="D34" s="22">
        <v>2</v>
      </c>
      <c r="E34" s="43">
        <f t="shared" si="14"/>
        <v>10000</v>
      </c>
      <c r="F34" s="32">
        <v>0.88</v>
      </c>
      <c r="G34" s="33">
        <f t="shared" si="12"/>
        <v>4400</v>
      </c>
      <c r="H34" s="32">
        <v>0.49</v>
      </c>
      <c r="I34" s="33">
        <f t="shared" si="13"/>
        <v>2450</v>
      </c>
      <c r="J34" s="32">
        <v>8.5</v>
      </c>
      <c r="K34" s="33">
        <f t="shared" si="15"/>
        <v>42500</v>
      </c>
      <c r="L34" s="32">
        <v>0.85</v>
      </c>
      <c r="M34" s="33">
        <f t="shared" si="16"/>
        <v>4250</v>
      </c>
      <c r="N34" s="32">
        <v>0.75</v>
      </c>
      <c r="O34" s="33">
        <f t="shared" si="17"/>
        <v>3750</v>
      </c>
      <c r="P34" s="32">
        <v>1</v>
      </c>
      <c r="Q34" s="33">
        <f t="shared" si="18"/>
        <v>5000</v>
      </c>
    </row>
    <row r="35" spans="1:17" x14ac:dyDescent="0.25">
      <c r="A35" s="58" t="s">
        <v>39</v>
      </c>
      <c r="B35" s="4" t="s">
        <v>33</v>
      </c>
      <c r="C35" s="59">
        <v>10000</v>
      </c>
      <c r="D35" s="22">
        <v>3</v>
      </c>
      <c r="E35" s="43">
        <f t="shared" si="14"/>
        <v>30000</v>
      </c>
      <c r="F35" s="32">
        <v>2.35</v>
      </c>
      <c r="G35" s="33">
        <f t="shared" si="12"/>
        <v>23500</v>
      </c>
      <c r="H35" s="32">
        <v>1.73</v>
      </c>
      <c r="I35" s="33">
        <f t="shared" si="13"/>
        <v>17300</v>
      </c>
      <c r="J35" s="32">
        <v>10</v>
      </c>
      <c r="K35" s="33">
        <f t="shared" si="15"/>
        <v>100000</v>
      </c>
      <c r="L35" s="32">
        <v>2.35</v>
      </c>
      <c r="M35" s="33">
        <f t="shared" si="16"/>
        <v>23500</v>
      </c>
      <c r="N35" s="32">
        <v>2</v>
      </c>
      <c r="O35" s="33">
        <f t="shared" si="17"/>
        <v>20000</v>
      </c>
      <c r="P35" s="32">
        <v>3</v>
      </c>
      <c r="Q35" s="33">
        <f t="shared" si="18"/>
        <v>30000</v>
      </c>
    </row>
    <row r="36" spans="1:17" x14ac:dyDescent="0.25">
      <c r="A36" s="58" t="s">
        <v>40</v>
      </c>
      <c r="B36" s="4" t="s">
        <v>33</v>
      </c>
      <c r="C36" s="59">
        <v>5000</v>
      </c>
      <c r="D36" s="22">
        <v>3.5</v>
      </c>
      <c r="E36" s="43">
        <f t="shared" si="14"/>
        <v>17500</v>
      </c>
      <c r="F36" s="32">
        <v>4.1100000000000003</v>
      </c>
      <c r="G36" s="33">
        <f t="shared" si="12"/>
        <v>20550</v>
      </c>
      <c r="H36" s="32">
        <v>1.76</v>
      </c>
      <c r="I36" s="33">
        <f t="shared" si="13"/>
        <v>8800</v>
      </c>
      <c r="J36" s="32">
        <v>12.5</v>
      </c>
      <c r="K36" s="33">
        <f t="shared" si="15"/>
        <v>62500</v>
      </c>
      <c r="L36" s="32">
        <v>4.0999999999999996</v>
      </c>
      <c r="M36" s="33">
        <f t="shared" si="16"/>
        <v>20500</v>
      </c>
      <c r="N36" s="32">
        <v>3.5</v>
      </c>
      <c r="O36" s="33">
        <f t="shared" si="17"/>
        <v>17500</v>
      </c>
      <c r="P36" s="32">
        <v>4</v>
      </c>
      <c r="Q36" s="33">
        <f t="shared" si="18"/>
        <v>20000</v>
      </c>
    </row>
    <row r="37" spans="1:17" x14ac:dyDescent="0.25">
      <c r="A37" s="58" t="s">
        <v>41</v>
      </c>
      <c r="B37" s="4" t="s">
        <v>33</v>
      </c>
      <c r="C37" s="59">
        <v>5000</v>
      </c>
      <c r="D37" s="22">
        <v>3.5</v>
      </c>
      <c r="E37" s="43">
        <f t="shared" si="14"/>
        <v>17500</v>
      </c>
      <c r="F37" s="32">
        <v>4.1100000000000003</v>
      </c>
      <c r="G37" s="33">
        <f t="shared" si="12"/>
        <v>20550</v>
      </c>
      <c r="H37" s="32">
        <v>1.76</v>
      </c>
      <c r="I37" s="33">
        <f t="shared" si="13"/>
        <v>8800</v>
      </c>
      <c r="J37" s="32">
        <v>13</v>
      </c>
      <c r="K37" s="33">
        <f t="shared" si="15"/>
        <v>65000</v>
      </c>
      <c r="L37" s="32">
        <v>4.0999999999999996</v>
      </c>
      <c r="M37" s="33">
        <f t="shared" si="16"/>
        <v>20500</v>
      </c>
      <c r="N37" s="32">
        <v>3.5</v>
      </c>
      <c r="O37" s="33">
        <f t="shared" si="17"/>
        <v>17500</v>
      </c>
      <c r="P37" s="32">
        <v>4</v>
      </c>
      <c r="Q37" s="33">
        <f t="shared" si="18"/>
        <v>20000</v>
      </c>
    </row>
    <row r="38" spans="1:17" x14ac:dyDescent="0.25">
      <c r="A38" s="58" t="s">
        <v>42</v>
      </c>
      <c r="B38" s="4" t="s">
        <v>33</v>
      </c>
      <c r="C38" s="59">
        <v>500</v>
      </c>
      <c r="D38" s="22">
        <v>6</v>
      </c>
      <c r="E38" s="43">
        <f t="shared" si="14"/>
        <v>3000</v>
      </c>
      <c r="F38" s="32">
        <v>4.7</v>
      </c>
      <c r="G38" s="33">
        <f t="shared" si="12"/>
        <v>2350</v>
      </c>
      <c r="H38" s="32">
        <v>10.1</v>
      </c>
      <c r="I38" s="33">
        <f t="shared" si="13"/>
        <v>5050</v>
      </c>
      <c r="J38" s="32">
        <v>4</v>
      </c>
      <c r="K38" s="33">
        <f t="shared" si="15"/>
        <v>2000</v>
      </c>
      <c r="L38" s="32">
        <v>4.6500000000000004</v>
      </c>
      <c r="M38" s="33">
        <f t="shared" si="16"/>
        <v>2325</v>
      </c>
      <c r="N38" s="32">
        <v>4</v>
      </c>
      <c r="O38" s="33">
        <f t="shared" si="17"/>
        <v>2000</v>
      </c>
      <c r="P38" s="32">
        <v>8.5</v>
      </c>
      <c r="Q38" s="33">
        <f t="shared" si="18"/>
        <v>4250</v>
      </c>
    </row>
    <row r="39" spans="1:17" x14ac:dyDescent="0.25">
      <c r="A39" s="58" t="s">
        <v>43</v>
      </c>
      <c r="B39" s="4" t="s">
        <v>44</v>
      </c>
      <c r="C39" s="59">
        <v>500</v>
      </c>
      <c r="D39" s="22">
        <v>75</v>
      </c>
      <c r="E39" s="43">
        <f t="shared" si="14"/>
        <v>37500</v>
      </c>
      <c r="F39" s="32">
        <v>58.75</v>
      </c>
      <c r="G39" s="33">
        <f t="shared" si="12"/>
        <v>29375</v>
      </c>
      <c r="H39" s="32">
        <v>43.27</v>
      </c>
      <c r="I39" s="33">
        <f t="shared" si="13"/>
        <v>21635</v>
      </c>
      <c r="J39" s="32">
        <v>500</v>
      </c>
      <c r="K39" s="33">
        <f t="shared" si="15"/>
        <v>250000</v>
      </c>
      <c r="L39" s="32">
        <v>58.3</v>
      </c>
      <c r="M39" s="33">
        <f t="shared" si="16"/>
        <v>29150</v>
      </c>
      <c r="N39" s="32">
        <v>50</v>
      </c>
      <c r="O39" s="33">
        <f t="shared" si="17"/>
        <v>25000</v>
      </c>
      <c r="P39" s="32">
        <v>65</v>
      </c>
      <c r="Q39" s="33">
        <f t="shared" si="18"/>
        <v>32500</v>
      </c>
    </row>
    <row r="40" spans="1:17" x14ac:dyDescent="0.25">
      <c r="A40" s="58" t="s">
        <v>45</v>
      </c>
      <c r="B40" s="4" t="s">
        <v>44</v>
      </c>
      <c r="C40" s="59">
        <v>200</v>
      </c>
      <c r="D40" s="22">
        <v>75</v>
      </c>
      <c r="E40" s="43">
        <f t="shared" si="14"/>
        <v>15000</v>
      </c>
      <c r="F40" s="32">
        <v>94</v>
      </c>
      <c r="G40" s="33">
        <f t="shared" si="12"/>
        <v>18800</v>
      </c>
      <c r="H40" s="32">
        <v>57.7</v>
      </c>
      <c r="I40" s="33">
        <f t="shared" si="13"/>
        <v>11540</v>
      </c>
      <c r="J40" s="32">
        <v>650</v>
      </c>
      <c r="K40" s="33">
        <f t="shared" si="15"/>
        <v>130000</v>
      </c>
      <c r="L40" s="32">
        <v>93.3</v>
      </c>
      <c r="M40" s="33">
        <f t="shared" si="16"/>
        <v>18660</v>
      </c>
      <c r="N40" s="32">
        <v>80</v>
      </c>
      <c r="O40" s="33">
        <f t="shared" si="17"/>
        <v>16000</v>
      </c>
      <c r="P40" s="32">
        <v>100</v>
      </c>
      <c r="Q40" s="33">
        <f t="shared" si="18"/>
        <v>20000</v>
      </c>
    </row>
    <row r="41" spans="1:17" x14ac:dyDescent="0.25">
      <c r="A41" s="58" t="s">
        <v>46</v>
      </c>
      <c r="B41" s="4" t="s">
        <v>44</v>
      </c>
      <c r="C41" s="59">
        <v>50</v>
      </c>
      <c r="D41" s="22">
        <v>100</v>
      </c>
      <c r="E41" s="43">
        <f t="shared" si="14"/>
        <v>5000</v>
      </c>
      <c r="F41" s="32">
        <v>117.5</v>
      </c>
      <c r="G41" s="33">
        <f t="shared" si="12"/>
        <v>5875</v>
      </c>
      <c r="H41" s="32">
        <v>100.97</v>
      </c>
      <c r="I41" s="33">
        <f t="shared" si="13"/>
        <v>5048.5</v>
      </c>
      <c r="J41" s="32">
        <v>1250</v>
      </c>
      <c r="K41" s="33">
        <f t="shared" si="15"/>
        <v>62500</v>
      </c>
      <c r="L41" s="32">
        <v>116.6</v>
      </c>
      <c r="M41" s="33">
        <f t="shared" si="16"/>
        <v>5830</v>
      </c>
      <c r="N41" s="32">
        <v>100</v>
      </c>
      <c r="O41" s="33">
        <f t="shared" si="17"/>
        <v>5000</v>
      </c>
      <c r="P41" s="32">
        <v>125</v>
      </c>
      <c r="Q41" s="33">
        <f t="shared" si="18"/>
        <v>6250</v>
      </c>
    </row>
    <row r="42" spans="1:17" x14ac:dyDescent="0.25">
      <c r="A42" s="58" t="s">
        <v>47</v>
      </c>
      <c r="B42" s="4" t="s">
        <v>44</v>
      </c>
      <c r="C42" s="59">
        <v>50</v>
      </c>
      <c r="D42" s="22">
        <v>100</v>
      </c>
      <c r="E42" s="43">
        <f t="shared" si="14"/>
        <v>5000</v>
      </c>
      <c r="F42" s="32">
        <v>117.5</v>
      </c>
      <c r="G42" s="33">
        <f t="shared" si="12"/>
        <v>5875</v>
      </c>
      <c r="H42" s="32">
        <v>100.97</v>
      </c>
      <c r="I42" s="33">
        <f t="shared" si="13"/>
        <v>5048.5</v>
      </c>
      <c r="J42" s="32">
        <v>1250</v>
      </c>
      <c r="K42" s="33">
        <f t="shared" si="15"/>
        <v>62500</v>
      </c>
      <c r="L42" s="32">
        <v>116.6</v>
      </c>
      <c r="M42" s="33">
        <f t="shared" si="16"/>
        <v>5830</v>
      </c>
      <c r="N42" s="32">
        <v>100</v>
      </c>
      <c r="O42" s="33">
        <f t="shared" si="17"/>
        <v>5000</v>
      </c>
      <c r="P42" s="32">
        <v>125</v>
      </c>
      <c r="Q42" s="33">
        <f t="shared" si="18"/>
        <v>6250</v>
      </c>
    </row>
    <row r="43" spans="1:17" x14ac:dyDescent="0.25">
      <c r="A43" s="58" t="s">
        <v>48</v>
      </c>
      <c r="B43" s="4" t="s">
        <v>44</v>
      </c>
      <c r="C43" s="59">
        <v>100</v>
      </c>
      <c r="D43" s="22">
        <v>75</v>
      </c>
      <c r="E43" s="43">
        <f t="shared" si="14"/>
        <v>7500</v>
      </c>
      <c r="F43" s="32">
        <v>58.75</v>
      </c>
      <c r="G43" s="33">
        <f t="shared" si="12"/>
        <v>5875</v>
      </c>
      <c r="H43" s="32">
        <v>100.97</v>
      </c>
      <c r="I43" s="33">
        <f t="shared" si="13"/>
        <v>10097</v>
      </c>
      <c r="J43" s="32">
        <v>1500</v>
      </c>
      <c r="K43" s="33">
        <f t="shared" si="15"/>
        <v>150000</v>
      </c>
      <c r="L43" s="32">
        <v>58.3</v>
      </c>
      <c r="M43" s="33">
        <f t="shared" si="16"/>
        <v>5830</v>
      </c>
      <c r="N43" s="32">
        <v>50</v>
      </c>
      <c r="O43" s="33">
        <f t="shared" si="17"/>
        <v>5000</v>
      </c>
      <c r="P43" s="32">
        <v>125</v>
      </c>
      <c r="Q43" s="33">
        <f t="shared" si="18"/>
        <v>12500</v>
      </c>
    </row>
    <row r="44" spans="1:17" x14ac:dyDescent="0.25">
      <c r="A44" s="58" t="s">
        <v>49</v>
      </c>
      <c r="B44" s="4" t="s">
        <v>44</v>
      </c>
      <c r="C44" s="59">
        <v>100</v>
      </c>
      <c r="D44" s="22">
        <v>75</v>
      </c>
      <c r="E44" s="43">
        <f t="shared" si="14"/>
        <v>7500</v>
      </c>
      <c r="F44" s="32">
        <v>58.75</v>
      </c>
      <c r="G44" s="33">
        <f t="shared" si="12"/>
        <v>5875</v>
      </c>
      <c r="H44" s="32">
        <v>50.49</v>
      </c>
      <c r="I44" s="33">
        <f t="shared" si="13"/>
        <v>5049</v>
      </c>
      <c r="J44" s="32">
        <v>1500</v>
      </c>
      <c r="K44" s="33">
        <f t="shared" si="15"/>
        <v>150000</v>
      </c>
      <c r="L44" s="32">
        <v>58.3</v>
      </c>
      <c r="M44" s="33">
        <f t="shared" si="16"/>
        <v>5830</v>
      </c>
      <c r="N44" s="32">
        <v>50</v>
      </c>
      <c r="O44" s="33">
        <f t="shared" si="17"/>
        <v>5000</v>
      </c>
      <c r="P44" s="32">
        <v>75</v>
      </c>
      <c r="Q44" s="33">
        <f t="shared" si="18"/>
        <v>7500</v>
      </c>
    </row>
    <row r="45" spans="1:17" x14ac:dyDescent="0.25">
      <c r="A45" s="58" t="s">
        <v>50</v>
      </c>
      <c r="B45" s="4" t="s">
        <v>44</v>
      </c>
      <c r="C45" s="59">
        <v>25</v>
      </c>
      <c r="D45" s="22">
        <v>75</v>
      </c>
      <c r="E45" s="43">
        <f t="shared" si="14"/>
        <v>1875</v>
      </c>
      <c r="F45" s="32">
        <v>58.75</v>
      </c>
      <c r="G45" s="33">
        <f t="shared" si="12"/>
        <v>1468.75</v>
      </c>
      <c r="H45" s="32">
        <v>108.19</v>
      </c>
      <c r="I45" s="33">
        <f t="shared" si="13"/>
        <v>2704.75</v>
      </c>
      <c r="J45" s="32">
        <v>1500</v>
      </c>
      <c r="K45" s="33">
        <f t="shared" si="15"/>
        <v>37500</v>
      </c>
      <c r="L45" s="32">
        <v>58.3</v>
      </c>
      <c r="M45" s="33">
        <f t="shared" si="16"/>
        <v>1457.5</v>
      </c>
      <c r="N45" s="32">
        <v>50</v>
      </c>
      <c r="O45" s="33">
        <f t="shared" si="17"/>
        <v>1250</v>
      </c>
      <c r="P45" s="32">
        <v>150</v>
      </c>
      <c r="Q45" s="33">
        <f t="shared" si="18"/>
        <v>3750</v>
      </c>
    </row>
    <row r="46" spans="1:17" x14ac:dyDescent="0.25">
      <c r="A46" s="58" t="s">
        <v>51</v>
      </c>
      <c r="B46" s="4" t="s">
        <v>44</v>
      </c>
      <c r="C46" s="59">
        <v>200</v>
      </c>
      <c r="D46" s="22">
        <v>75</v>
      </c>
      <c r="E46" s="43">
        <f t="shared" si="14"/>
        <v>15000</v>
      </c>
      <c r="F46" s="32">
        <v>17.63</v>
      </c>
      <c r="G46" s="33">
        <f t="shared" si="12"/>
        <v>3526</v>
      </c>
      <c r="H46" s="32">
        <v>4.33</v>
      </c>
      <c r="I46" s="33">
        <f t="shared" si="13"/>
        <v>866</v>
      </c>
      <c r="J46" s="32">
        <v>1750</v>
      </c>
      <c r="K46" s="33">
        <f t="shared" si="15"/>
        <v>350000</v>
      </c>
      <c r="L46" s="32">
        <v>17.5</v>
      </c>
      <c r="M46" s="33">
        <f t="shared" si="16"/>
        <v>3500</v>
      </c>
      <c r="N46" s="32">
        <v>15</v>
      </c>
      <c r="O46" s="33">
        <f t="shared" si="17"/>
        <v>3000</v>
      </c>
      <c r="P46" s="32">
        <v>30</v>
      </c>
      <c r="Q46" s="33">
        <f t="shared" si="18"/>
        <v>6000</v>
      </c>
    </row>
    <row r="47" spans="1:17" x14ac:dyDescent="0.25">
      <c r="A47" s="58" t="s">
        <v>52</v>
      </c>
      <c r="B47" s="4" t="s">
        <v>44</v>
      </c>
      <c r="C47" s="59">
        <v>200</v>
      </c>
      <c r="D47" s="22">
        <v>75</v>
      </c>
      <c r="E47" s="43">
        <f t="shared" si="14"/>
        <v>15000</v>
      </c>
      <c r="F47" s="32">
        <v>11.75</v>
      </c>
      <c r="G47" s="33">
        <f t="shared" si="12"/>
        <v>2350</v>
      </c>
      <c r="H47" s="32">
        <v>21.64</v>
      </c>
      <c r="I47" s="33">
        <f t="shared" si="13"/>
        <v>4328</v>
      </c>
      <c r="J47" s="32">
        <v>1250</v>
      </c>
      <c r="K47" s="33">
        <f t="shared" si="15"/>
        <v>250000</v>
      </c>
      <c r="L47" s="32">
        <v>11.65</v>
      </c>
      <c r="M47" s="33">
        <f t="shared" si="16"/>
        <v>2330</v>
      </c>
      <c r="N47" s="32">
        <v>10</v>
      </c>
      <c r="O47" s="33">
        <f t="shared" si="17"/>
        <v>2000</v>
      </c>
      <c r="P47" s="32">
        <v>25</v>
      </c>
      <c r="Q47" s="33">
        <f t="shared" si="18"/>
        <v>5000</v>
      </c>
    </row>
    <row r="48" spans="1:17" x14ac:dyDescent="0.25">
      <c r="A48" s="58" t="s">
        <v>53</v>
      </c>
      <c r="B48" s="4" t="s">
        <v>44</v>
      </c>
      <c r="C48" s="59">
        <v>500</v>
      </c>
      <c r="D48" s="22">
        <v>150</v>
      </c>
      <c r="E48" s="43">
        <f t="shared" si="14"/>
        <v>75000</v>
      </c>
      <c r="F48" s="80">
        <v>56.4</v>
      </c>
      <c r="G48" s="33">
        <f t="shared" si="12"/>
        <v>28200</v>
      </c>
      <c r="H48" s="32">
        <v>110</v>
      </c>
      <c r="I48" s="33">
        <f t="shared" si="13"/>
        <v>55000</v>
      </c>
      <c r="J48" s="32">
        <v>1250</v>
      </c>
      <c r="K48" s="33">
        <f t="shared" si="15"/>
        <v>625000</v>
      </c>
      <c r="L48" s="32">
        <v>56</v>
      </c>
      <c r="M48" s="33">
        <f t="shared" si="16"/>
        <v>28000</v>
      </c>
      <c r="N48" s="32">
        <v>48</v>
      </c>
      <c r="O48" s="33">
        <f t="shared" si="17"/>
        <v>24000</v>
      </c>
      <c r="P48" s="32">
        <v>100</v>
      </c>
      <c r="Q48" s="33">
        <f t="shared" si="18"/>
        <v>50000</v>
      </c>
    </row>
    <row r="49" spans="1:17" x14ac:dyDescent="0.25">
      <c r="A49" s="58" t="s">
        <v>54</v>
      </c>
      <c r="B49" s="4" t="s">
        <v>44</v>
      </c>
      <c r="C49" s="59">
        <v>100</v>
      </c>
      <c r="D49" s="22">
        <v>100</v>
      </c>
      <c r="E49" s="43">
        <f t="shared" si="14"/>
        <v>10000</v>
      </c>
      <c r="F49" s="80">
        <v>129.25</v>
      </c>
      <c r="G49" s="33">
        <f t="shared" si="12"/>
        <v>12925</v>
      </c>
      <c r="H49" s="32">
        <v>160</v>
      </c>
      <c r="I49" s="33">
        <f t="shared" si="13"/>
        <v>16000</v>
      </c>
      <c r="J49" s="32">
        <v>2000</v>
      </c>
      <c r="K49" s="33">
        <f t="shared" si="15"/>
        <v>200000</v>
      </c>
      <c r="L49" s="32">
        <v>128.30000000000001</v>
      </c>
      <c r="M49" s="33">
        <f t="shared" si="16"/>
        <v>12830.000000000002</v>
      </c>
      <c r="N49" s="32">
        <v>110</v>
      </c>
      <c r="O49" s="33">
        <f t="shared" si="17"/>
        <v>11000</v>
      </c>
      <c r="P49" s="32">
        <v>150</v>
      </c>
      <c r="Q49" s="33">
        <f>+C49*P49</f>
        <v>15000</v>
      </c>
    </row>
    <row r="50" spans="1:17" x14ac:dyDescent="0.25">
      <c r="A50" s="58" t="s">
        <v>55</v>
      </c>
      <c r="B50" s="4" t="s">
        <v>44</v>
      </c>
      <c r="C50" s="59">
        <v>100</v>
      </c>
      <c r="D50" s="22">
        <v>100</v>
      </c>
      <c r="E50" s="43">
        <f t="shared" si="14"/>
        <v>10000</v>
      </c>
      <c r="F50" s="80">
        <v>197.4</v>
      </c>
      <c r="G50" s="33">
        <f t="shared" si="12"/>
        <v>19740</v>
      </c>
      <c r="H50" s="32">
        <v>289</v>
      </c>
      <c r="I50" s="33">
        <f t="shared" si="13"/>
        <v>28900</v>
      </c>
      <c r="J50" s="32">
        <v>2325</v>
      </c>
      <c r="K50" s="33">
        <f t="shared" si="15"/>
        <v>232500</v>
      </c>
      <c r="L50" s="32">
        <v>195.9</v>
      </c>
      <c r="M50" s="33">
        <f t="shared" si="16"/>
        <v>19590</v>
      </c>
      <c r="N50" s="32">
        <v>168</v>
      </c>
      <c r="O50" s="33">
        <f t="shared" si="17"/>
        <v>16800</v>
      </c>
      <c r="P50" s="32">
        <v>200</v>
      </c>
      <c r="Q50" s="33">
        <f>+C50*P50</f>
        <v>20000</v>
      </c>
    </row>
    <row r="51" spans="1:17" x14ac:dyDescent="0.25">
      <c r="A51" s="58" t="s">
        <v>56</v>
      </c>
      <c r="B51" s="4" t="s">
        <v>44</v>
      </c>
      <c r="C51" s="59">
        <v>2000</v>
      </c>
      <c r="D51" s="22">
        <v>5</v>
      </c>
      <c r="E51" s="43">
        <f t="shared" si="14"/>
        <v>10000</v>
      </c>
      <c r="F51" s="32">
        <v>4.7</v>
      </c>
      <c r="G51" s="33">
        <f t="shared" si="12"/>
        <v>9400</v>
      </c>
      <c r="H51" s="32">
        <v>6.92</v>
      </c>
      <c r="I51" s="33">
        <f t="shared" si="13"/>
        <v>13840</v>
      </c>
      <c r="J51" s="32">
        <v>6.5</v>
      </c>
      <c r="K51" s="33">
        <f t="shared" si="15"/>
        <v>13000</v>
      </c>
      <c r="L51" s="32">
        <v>4.6500000000000004</v>
      </c>
      <c r="M51" s="33">
        <f t="shared" si="16"/>
        <v>9300</v>
      </c>
      <c r="N51" s="32">
        <v>4</v>
      </c>
      <c r="O51" s="33">
        <f t="shared" si="17"/>
        <v>8000</v>
      </c>
      <c r="P51" s="32">
        <v>7.5</v>
      </c>
      <c r="Q51" s="33">
        <f t="shared" si="18"/>
        <v>15000</v>
      </c>
    </row>
    <row r="52" spans="1:17" x14ac:dyDescent="0.25">
      <c r="A52" s="66" t="s">
        <v>57</v>
      </c>
      <c r="B52" s="9"/>
      <c r="C52" s="67"/>
      <c r="D52" s="22"/>
      <c r="E52" s="43">
        <f t="shared" si="14"/>
        <v>0</v>
      </c>
      <c r="F52" s="32"/>
      <c r="G52" s="33">
        <f t="shared" si="12"/>
        <v>0</v>
      </c>
      <c r="H52" s="32"/>
      <c r="I52" s="33">
        <f t="shared" si="13"/>
        <v>0</v>
      </c>
      <c r="J52" s="32"/>
      <c r="K52" s="33">
        <f t="shared" si="15"/>
        <v>0</v>
      </c>
      <c r="L52" s="32"/>
      <c r="M52" s="33">
        <f t="shared" si="16"/>
        <v>0</v>
      </c>
      <c r="N52" s="32"/>
      <c r="O52" s="33">
        <f t="shared" si="17"/>
        <v>0</v>
      </c>
      <c r="P52" s="32"/>
      <c r="Q52" s="33">
        <f t="shared" si="18"/>
        <v>0</v>
      </c>
    </row>
    <row r="53" spans="1:17" x14ac:dyDescent="0.25">
      <c r="A53" s="66" t="s">
        <v>57</v>
      </c>
      <c r="B53" s="9"/>
      <c r="C53" s="67"/>
      <c r="D53" s="22"/>
      <c r="E53" s="43">
        <f t="shared" si="14"/>
        <v>0</v>
      </c>
      <c r="F53" s="32"/>
      <c r="G53" s="33">
        <f t="shared" si="12"/>
        <v>0</v>
      </c>
      <c r="H53" s="32"/>
      <c r="I53" s="33">
        <f t="shared" si="13"/>
        <v>0</v>
      </c>
      <c r="J53" s="32"/>
      <c r="K53" s="33">
        <f t="shared" si="15"/>
        <v>0</v>
      </c>
      <c r="L53" s="32"/>
      <c r="M53" s="33">
        <f t="shared" si="16"/>
        <v>0</v>
      </c>
      <c r="N53" s="32"/>
      <c r="O53" s="33">
        <f t="shared" si="17"/>
        <v>0</v>
      </c>
      <c r="P53" s="32"/>
      <c r="Q53" s="33">
        <f t="shared" si="18"/>
        <v>0</v>
      </c>
    </row>
    <row r="54" spans="1:17" ht="15.75" thickBot="1" x14ac:dyDescent="0.3">
      <c r="A54" s="68" t="s">
        <v>57</v>
      </c>
      <c r="B54" s="10"/>
      <c r="C54" s="69"/>
      <c r="D54" s="22"/>
      <c r="E54" s="43">
        <f t="shared" si="14"/>
        <v>0</v>
      </c>
      <c r="F54" s="32"/>
      <c r="G54" s="33">
        <f t="shared" si="12"/>
        <v>0</v>
      </c>
      <c r="H54" s="32"/>
      <c r="I54" s="33">
        <f t="shared" si="13"/>
        <v>0</v>
      </c>
      <c r="J54" s="32"/>
      <c r="K54" s="33">
        <f t="shared" si="15"/>
        <v>0</v>
      </c>
      <c r="L54" s="32"/>
      <c r="M54" s="33">
        <f t="shared" si="16"/>
        <v>0</v>
      </c>
      <c r="N54" s="32"/>
      <c r="O54" s="33">
        <f t="shared" si="17"/>
        <v>0</v>
      </c>
      <c r="P54" s="32"/>
      <c r="Q54" s="33">
        <f t="shared" si="18"/>
        <v>0</v>
      </c>
    </row>
    <row r="55" spans="1:17" ht="15.75" thickBot="1" x14ac:dyDescent="0.3">
      <c r="A55" s="105" t="s">
        <v>58</v>
      </c>
      <c r="B55" s="105"/>
      <c r="C55" s="105"/>
      <c r="D55" s="25">
        <f>AVERAGEIF(D29:D54,"&lt;&gt;0")</f>
        <v>47.982608695652168</v>
      </c>
      <c r="E55" s="46">
        <f>SUM(E29:E54)</f>
        <v>418375</v>
      </c>
      <c r="F55" s="11">
        <f>AVERAGEIF(F29:F54,"&lt;&gt;0")</f>
        <v>43.46</v>
      </c>
      <c r="G55" s="11">
        <f>SUM(G29:G51)</f>
        <v>276534.75</v>
      </c>
      <c r="H55" s="11">
        <f>AVERAGEIF(H29:H54,"&lt;&gt;0")</f>
        <v>50.96521739130435</v>
      </c>
      <c r="I55" s="11">
        <f>SUM(I29:I54)</f>
        <v>275856.75</v>
      </c>
      <c r="J55" s="11">
        <f>AVERAGEIF(J29:J54,"&lt;&gt;0")</f>
        <v>730.89130434782612</v>
      </c>
      <c r="K55" s="11">
        <f>SUM(K29:K54)</f>
        <v>3532500</v>
      </c>
      <c r="L55" s="11">
        <f>AVERAGEIF(L29:L54,"&lt;&gt;0")</f>
        <v>43.130434782608695</v>
      </c>
      <c r="M55" s="11">
        <f>SUM(M29:M54)</f>
        <v>273212.5</v>
      </c>
      <c r="N55" s="11">
        <f>AVERAGEIF(N29:N54,"&lt;&gt;0")</f>
        <v>36.986956521739131</v>
      </c>
      <c r="O55" s="11">
        <f>SUM(O29:O54)</f>
        <v>235300</v>
      </c>
      <c r="P55" s="11">
        <f>AVERAGEIF(P29:P54,"&lt;&gt;0")</f>
        <v>56.552173913043482</v>
      </c>
      <c r="Q55" s="11">
        <f>SUM(Q29:Q54)</f>
        <v>348000</v>
      </c>
    </row>
    <row r="56" spans="1:17" s="2" customFormat="1" ht="8.25" customHeight="1" x14ac:dyDescent="0.25">
      <c r="A56" s="36"/>
      <c r="B56" s="47"/>
      <c r="C56" s="38"/>
      <c r="D56" s="47"/>
      <c r="E56" s="47"/>
      <c r="F56" s="36"/>
      <c r="G56" s="38"/>
      <c r="H56" s="36"/>
      <c r="I56" s="38"/>
      <c r="J56" s="36"/>
      <c r="K56" s="38"/>
      <c r="L56" s="36"/>
      <c r="M56" s="38"/>
      <c r="N56" s="36"/>
      <c r="O56" s="38"/>
      <c r="P56" s="36"/>
      <c r="Q56" s="38"/>
    </row>
    <row r="57" spans="1:17" ht="39.75" customHeight="1" x14ac:dyDescent="0.25">
      <c r="A57" s="65" t="s">
        <v>59</v>
      </c>
      <c r="B57" s="1" t="s">
        <v>2</v>
      </c>
      <c r="C57" s="29" t="s">
        <v>3</v>
      </c>
      <c r="D57" s="20" t="s">
        <v>60</v>
      </c>
      <c r="E57" s="17" t="s">
        <v>5</v>
      </c>
      <c r="F57" s="28" t="s">
        <v>60</v>
      </c>
      <c r="G57" s="29" t="s">
        <v>5</v>
      </c>
      <c r="H57" s="28" t="s">
        <v>60</v>
      </c>
      <c r="I57" s="29" t="s">
        <v>5</v>
      </c>
      <c r="J57" s="28" t="s">
        <v>60</v>
      </c>
      <c r="K57" s="29" t="s">
        <v>5</v>
      </c>
      <c r="L57" s="28" t="s">
        <v>60</v>
      </c>
      <c r="M57" s="29" t="s">
        <v>5</v>
      </c>
      <c r="N57" s="28" t="s">
        <v>60</v>
      </c>
      <c r="O57" s="29" t="s">
        <v>5</v>
      </c>
      <c r="P57" s="28" t="s">
        <v>60</v>
      </c>
      <c r="Q57" s="29" t="s">
        <v>5</v>
      </c>
    </row>
    <row r="58" spans="1:17" x14ac:dyDescent="0.25">
      <c r="A58" s="58" t="s">
        <v>32</v>
      </c>
      <c r="B58" s="4" t="s">
        <v>33</v>
      </c>
      <c r="C58" s="59">
        <v>10000</v>
      </c>
      <c r="D58" s="22">
        <v>1.5</v>
      </c>
      <c r="E58" s="43">
        <f>+D58*C58</f>
        <v>15000</v>
      </c>
      <c r="F58" s="32">
        <v>0.71</v>
      </c>
      <c r="G58" s="33">
        <f t="shared" ref="G58:G83" si="19">+C58*F58</f>
        <v>7100</v>
      </c>
      <c r="H58" s="32">
        <v>0.72</v>
      </c>
      <c r="I58" s="33">
        <f t="shared" ref="I58:I83" si="20">+C58*H58</f>
        <v>7200</v>
      </c>
      <c r="J58" s="32">
        <v>6</v>
      </c>
      <c r="K58" s="33">
        <f>+C58*J58</f>
        <v>60000</v>
      </c>
      <c r="L58" s="32">
        <v>0.7</v>
      </c>
      <c r="M58" s="33">
        <f>+C58*L58</f>
        <v>7000</v>
      </c>
      <c r="N58" s="32">
        <v>0.6</v>
      </c>
      <c r="O58" s="33">
        <f>+C58*N58</f>
        <v>6000</v>
      </c>
      <c r="P58" s="32">
        <v>0.7</v>
      </c>
      <c r="Q58" s="33">
        <f>+C58*P58</f>
        <v>7000</v>
      </c>
    </row>
    <row r="59" spans="1:17" x14ac:dyDescent="0.25">
      <c r="A59" s="58" t="s">
        <v>34</v>
      </c>
      <c r="B59" s="4" t="s">
        <v>33</v>
      </c>
      <c r="C59" s="59">
        <v>10000</v>
      </c>
      <c r="D59" s="22">
        <v>1.5</v>
      </c>
      <c r="E59" s="43">
        <f t="shared" ref="E59:E83" si="21">+D59*C59</f>
        <v>15000</v>
      </c>
      <c r="F59" s="32">
        <v>0.71</v>
      </c>
      <c r="G59" s="33">
        <f t="shared" si="19"/>
        <v>7100</v>
      </c>
      <c r="H59" s="32">
        <v>0.72</v>
      </c>
      <c r="I59" s="33">
        <f t="shared" si="20"/>
        <v>7200</v>
      </c>
      <c r="J59" s="32">
        <v>6.5</v>
      </c>
      <c r="K59" s="33">
        <f t="shared" ref="K59:K83" si="22">+C59*J59</f>
        <v>65000</v>
      </c>
      <c r="L59" s="32">
        <v>0.7</v>
      </c>
      <c r="M59" s="33">
        <f t="shared" ref="M59:M83" si="23">+C59*L59</f>
        <v>7000</v>
      </c>
      <c r="N59" s="32">
        <v>0.6</v>
      </c>
      <c r="O59" s="33">
        <f t="shared" ref="O59:O83" si="24">+C59*N59</f>
        <v>6000</v>
      </c>
      <c r="P59" s="32">
        <v>0.7</v>
      </c>
      <c r="Q59" s="33">
        <f t="shared" ref="Q59:Q83" si="25">+C59*P59</f>
        <v>7000</v>
      </c>
    </row>
    <row r="60" spans="1:17" x14ac:dyDescent="0.25">
      <c r="A60" s="58" t="s">
        <v>35</v>
      </c>
      <c r="B60" s="4" t="s">
        <v>33</v>
      </c>
      <c r="C60" s="59">
        <v>45000</v>
      </c>
      <c r="D60" s="22">
        <v>1.75</v>
      </c>
      <c r="E60" s="43">
        <f t="shared" si="21"/>
        <v>78750</v>
      </c>
      <c r="F60" s="32">
        <v>1.18</v>
      </c>
      <c r="G60" s="33">
        <f t="shared" si="19"/>
        <v>53100</v>
      </c>
      <c r="H60" s="32">
        <v>1.51</v>
      </c>
      <c r="I60" s="33">
        <f t="shared" si="20"/>
        <v>67950</v>
      </c>
      <c r="J60" s="32">
        <v>7</v>
      </c>
      <c r="K60" s="33">
        <f t="shared" si="22"/>
        <v>315000</v>
      </c>
      <c r="L60" s="32">
        <v>1.1499999999999999</v>
      </c>
      <c r="M60" s="33">
        <f>+C60*L60</f>
        <v>51749.999999999993</v>
      </c>
      <c r="N60" s="32">
        <v>1</v>
      </c>
      <c r="O60" s="33">
        <f t="shared" si="24"/>
        <v>45000</v>
      </c>
      <c r="P60" s="32">
        <v>1.5</v>
      </c>
      <c r="Q60" s="33">
        <f t="shared" si="25"/>
        <v>67500</v>
      </c>
    </row>
    <row r="61" spans="1:17" x14ac:dyDescent="0.25">
      <c r="A61" s="58" t="s">
        <v>36</v>
      </c>
      <c r="B61" s="4" t="s">
        <v>33</v>
      </c>
      <c r="C61" s="59">
        <v>45000</v>
      </c>
      <c r="D61" s="22">
        <v>1.75</v>
      </c>
      <c r="E61" s="43">
        <f t="shared" si="21"/>
        <v>78750</v>
      </c>
      <c r="F61" s="32">
        <v>1.18</v>
      </c>
      <c r="G61" s="33">
        <f t="shared" si="19"/>
        <v>53100</v>
      </c>
      <c r="H61" s="32">
        <v>1.51</v>
      </c>
      <c r="I61" s="33">
        <f t="shared" si="20"/>
        <v>67950</v>
      </c>
      <c r="J61" s="32">
        <v>7.5</v>
      </c>
      <c r="K61" s="33">
        <f t="shared" si="22"/>
        <v>337500</v>
      </c>
      <c r="L61" s="32">
        <v>1.1499999999999999</v>
      </c>
      <c r="M61" s="33">
        <f t="shared" si="23"/>
        <v>51749.999999999993</v>
      </c>
      <c r="N61" s="32">
        <v>1</v>
      </c>
      <c r="O61" s="33">
        <f t="shared" si="24"/>
        <v>45000</v>
      </c>
      <c r="P61" s="32">
        <v>1.5</v>
      </c>
      <c r="Q61" s="33">
        <f t="shared" si="25"/>
        <v>67500</v>
      </c>
    </row>
    <row r="62" spans="1:17" x14ac:dyDescent="0.25">
      <c r="A62" s="58" t="s">
        <v>37</v>
      </c>
      <c r="B62" s="4" t="s">
        <v>33</v>
      </c>
      <c r="C62" s="59">
        <v>10000</v>
      </c>
      <c r="D62" s="22">
        <v>2.5</v>
      </c>
      <c r="E62" s="43">
        <f t="shared" si="21"/>
        <v>25000</v>
      </c>
      <c r="F62" s="32">
        <v>1.47</v>
      </c>
      <c r="G62" s="33">
        <f t="shared" si="19"/>
        <v>14700</v>
      </c>
      <c r="H62" s="32">
        <v>1.53</v>
      </c>
      <c r="I62" s="33">
        <f t="shared" si="20"/>
        <v>15300</v>
      </c>
      <c r="J62" s="32">
        <v>9</v>
      </c>
      <c r="K62" s="33">
        <f t="shared" si="22"/>
        <v>90000</v>
      </c>
      <c r="L62" s="32">
        <v>1.45</v>
      </c>
      <c r="M62" s="33">
        <f t="shared" si="23"/>
        <v>14500</v>
      </c>
      <c r="N62" s="32">
        <v>1.25</v>
      </c>
      <c r="O62" s="33">
        <f t="shared" si="24"/>
        <v>12500</v>
      </c>
      <c r="P62" s="32">
        <v>1.5</v>
      </c>
      <c r="Q62" s="33">
        <f t="shared" si="25"/>
        <v>15000</v>
      </c>
    </row>
    <row r="63" spans="1:17" x14ac:dyDescent="0.25">
      <c r="A63" s="58" t="s">
        <v>38</v>
      </c>
      <c r="B63" s="4" t="s">
        <v>33</v>
      </c>
      <c r="C63" s="59">
        <v>5000</v>
      </c>
      <c r="D63" s="22">
        <v>2.5</v>
      </c>
      <c r="E63" s="43">
        <f t="shared" si="21"/>
        <v>12500</v>
      </c>
      <c r="F63" s="32">
        <v>1.47</v>
      </c>
      <c r="G63" s="33">
        <f t="shared" si="19"/>
        <v>7350</v>
      </c>
      <c r="H63" s="32">
        <v>1.53</v>
      </c>
      <c r="I63" s="33">
        <f t="shared" si="20"/>
        <v>7650</v>
      </c>
      <c r="J63" s="32">
        <v>9.5</v>
      </c>
      <c r="K63" s="33">
        <f t="shared" si="22"/>
        <v>47500</v>
      </c>
      <c r="L63" s="32">
        <v>1.45</v>
      </c>
      <c r="M63" s="33">
        <f t="shared" si="23"/>
        <v>7250</v>
      </c>
      <c r="N63" s="32">
        <v>1.25</v>
      </c>
      <c r="O63" s="33">
        <f t="shared" si="24"/>
        <v>6250</v>
      </c>
      <c r="P63" s="32">
        <v>1.5</v>
      </c>
      <c r="Q63" s="33">
        <f t="shared" si="25"/>
        <v>7500</v>
      </c>
    </row>
    <row r="64" spans="1:17" x14ac:dyDescent="0.25">
      <c r="A64" s="58" t="s">
        <v>39</v>
      </c>
      <c r="B64" s="4" t="s">
        <v>33</v>
      </c>
      <c r="C64" s="59">
        <v>10000</v>
      </c>
      <c r="D64" s="22">
        <v>3.5</v>
      </c>
      <c r="E64" s="43">
        <f t="shared" si="21"/>
        <v>35000</v>
      </c>
      <c r="F64" s="32">
        <v>4.1100000000000003</v>
      </c>
      <c r="G64" s="33">
        <f t="shared" si="19"/>
        <v>41100</v>
      </c>
      <c r="H64" s="32">
        <v>3.89</v>
      </c>
      <c r="I64" s="33">
        <f t="shared" si="20"/>
        <v>38900</v>
      </c>
      <c r="J64" s="32">
        <v>10</v>
      </c>
      <c r="K64" s="33">
        <f t="shared" si="22"/>
        <v>100000</v>
      </c>
      <c r="L64" s="32">
        <v>4.0999999999999996</v>
      </c>
      <c r="M64" s="33">
        <f t="shared" si="23"/>
        <v>41000</v>
      </c>
      <c r="N64" s="32">
        <v>3.5</v>
      </c>
      <c r="O64" s="33">
        <f t="shared" si="24"/>
        <v>35000</v>
      </c>
      <c r="P64" s="32">
        <v>5</v>
      </c>
      <c r="Q64" s="33">
        <f t="shared" si="25"/>
        <v>50000</v>
      </c>
    </row>
    <row r="65" spans="1:17" x14ac:dyDescent="0.25">
      <c r="A65" s="58" t="s">
        <v>40</v>
      </c>
      <c r="B65" s="4" t="s">
        <v>33</v>
      </c>
      <c r="C65" s="59">
        <v>5000</v>
      </c>
      <c r="D65" s="22">
        <v>4</v>
      </c>
      <c r="E65" s="43">
        <f t="shared" si="21"/>
        <v>20000</v>
      </c>
      <c r="F65" s="32">
        <v>6.46</v>
      </c>
      <c r="G65" s="33">
        <f t="shared" si="19"/>
        <v>32300</v>
      </c>
      <c r="H65" s="32">
        <v>4.62</v>
      </c>
      <c r="I65" s="33">
        <f t="shared" si="20"/>
        <v>23100</v>
      </c>
      <c r="J65" s="32">
        <v>12.5</v>
      </c>
      <c r="K65" s="33">
        <f t="shared" si="22"/>
        <v>62500</v>
      </c>
      <c r="L65" s="32">
        <v>6.4</v>
      </c>
      <c r="M65" s="33">
        <f t="shared" si="23"/>
        <v>32000</v>
      </c>
      <c r="N65" s="32">
        <v>5.5</v>
      </c>
      <c r="O65" s="33">
        <f t="shared" si="24"/>
        <v>27500</v>
      </c>
      <c r="P65" s="32">
        <v>5</v>
      </c>
      <c r="Q65" s="33">
        <f t="shared" si="25"/>
        <v>25000</v>
      </c>
    </row>
    <row r="66" spans="1:17" x14ac:dyDescent="0.25">
      <c r="A66" s="58" t="s">
        <v>41</v>
      </c>
      <c r="B66" s="4" t="s">
        <v>33</v>
      </c>
      <c r="C66" s="59">
        <v>5000</v>
      </c>
      <c r="D66" s="22">
        <v>4</v>
      </c>
      <c r="E66" s="43">
        <f t="shared" si="21"/>
        <v>20000</v>
      </c>
      <c r="F66" s="32">
        <v>6.46</v>
      </c>
      <c r="G66" s="33">
        <f t="shared" si="19"/>
        <v>32300</v>
      </c>
      <c r="H66" s="32">
        <v>4.62</v>
      </c>
      <c r="I66" s="33">
        <f t="shared" si="20"/>
        <v>23100</v>
      </c>
      <c r="J66" s="32">
        <v>12.75</v>
      </c>
      <c r="K66" s="33">
        <f t="shared" si="22"/>
        <v>63750</v>
      </c>
      <c r="L66" s="32">
        <v>6.4</v>
      </c>
      <c r="M66" s="33">
        <f t="shared" si="23"/>
        <v>32000</v>
      </c>
      <c r="N66" s="32">
        <v>5.5</v>
      </c>
      <c r="O66" s="33">
        <f t="shared" si="24"/>
        <v>27500</v>
      </c>
      <c r="P66" s="32">
        <v>5</v>
      </c>
      <c r="Q66" s="33">
        <f t="shared" si="25"/>
        <v>25000</v>
      </c>
    </row>
    <row r="67" spans="1:17" x14ac:dyDescent="0.25">
      <c r="A67" s="58" t="s">
        <v>42</v>
      </c>
      <c r="B67" s="4" t="s">
        <v>33</v>
      </c>
      <c r="C67" s="59">
        <v>500</v>
      </c>
      <c r="D67" s="22">
        <v>6.5</v>
      </c>
      <c r="E67" s="43">
        <f t="shared" si="21"/>
        <v>3250</v>
      </c>
      <c r="F67" s="32">
        <v>8.81</v>
      </c>
      <c r="G67" s="33">
        <f t="shared" si="19"/>
        <v>4405</v>
      </c>
      <c r="H67" s="32">
        <v>14.42</v>
      </c>
      <c r="I67" s="33">
        <f t="shared" si="20"/>
        <v>7210</v>
      </c>
      <c r="J67" s="32">
        <v>14</v>
      </c>
      <c r="K67" s="33">
        <f t="shared" si="22"/>
        <v>7000</v>
      </c>
      <c r="L67" s="32">
        <v>8.75</v>
      </c>
      <c r="M67" s="33">
        <f t="shared" si="23"/>
        <v>4375</v>
      </c>
      <c r="N67" s="32">
        <v>7.5</v>
      </c>
      <c r="O67" s="33">
        <f t="shared" si="24"/>
        <v>3750</v>
      </c>
      <c r="P67" s="32">
        <v>12.5</v>
      </c>
      <c r="Q67" s="33">
        <f t="shared" si="25"/>
        <v>6250</v>
      </c>
    </row>
    <row r="68" spans="1:17" x14ac:dyDescent="0.25">
      <c r="A68" s="58" t="s">
        <v>43</v>
      </c>
      <c r="B68" s="4" t="s">
        <v>44</v>
      </c>
      <c r="C68" s="59">
        <v>500</v>
      </c>
      <c r="D68" s="22">
        <v>150</v>
      </c>
      <c r="E68" s="43">
        <f t="shared" si="21"/>
        <v>75000</v>
      </c>
      <c r="F68" s="32">
        <v>117.5</v>
      </c>
      <c r="G68" s="33">
        <f t="shared" si="19"/>
        <v>58750</v>
      </c>
      <c r="H68" s="32">
        <v>122.61</v>
      </c>
      <c r="I68" s="33">
        <f t="shared" si="20"/>
        <v>61305</v>
      </c>
      <c r="J68" s="32">
        <v>750</v>
      </c>
      <c r="K68" s="33">
        <f t="shared" si="22"/>
        <v>375000</v>
      </c>
      <c r="L68" s="32">
        <v>116.6</v>
      </c>
      <c r="M68" s="33">
        <f t="shared" si="23"/>
        <v>58300</v>
      </c>
      <c r="N68" s="32">
        <v>100</v>
      </c>
      <c r="O68" s="33">
        <f t="shared" si="24"/>
        <v>50000</v>
      </c>
      <c r="P68" s="32">
        <v>125</v>
      </c>
      <c r="Q68" s="33">
        <f t="shared" si="25"/>
        <v>62500</v>
      </c>
    </row>
    <row r="69" spans="1:17" x14ac:dyDescent="0.25">
      <c r="A69" s="58" t="s">
        <v>45</v>
      </c>
      <c r="B69" s="4" t="s">
        <v>44</v>
      </c>
      <c r="C69" s="59">
        <v>200</v>
      </c>
      <c r="D69" s="22">
        <v>150</v>
      </c>
      <c r="E69" s="43">
        <f t="shared" si="21"/>
        <v>30000</v>
      </c>
      <c r="F69" s="32">
        <v>205.63</v>
      </c>
      <c r="G69" s="33">
        <f t="shared" si="19"/>
        <v>41126</v>
      </c>
      <c r="H69" s="32">
        <v>144.25</v>
      </c>
      <c r="I69" s="33">
        <f t="shared" si="20"/>
        <v>28850</v>
      </c>
      <c r="J69" s="32">
        <v>850</v>
      </c>
      <c r="K69" s="33">
        <f t="shared" si="22"/>
        <v>170000</v>
      </c>
      <c r="L69" s="32">
        <v>204.1</v>
      </c>
      <c r="M69" s="33">
        <f t="shared" si="23"/>
        <v>40820</v>
      </c>
      <c r="N69" s="32">
        <v>175</v>
      </c>
      <c r="O69" s="33">
        <f t="shared" si="24"/>
        <v>35000</v>
      </c>
      <c r="P69" s="32">
        <v>150</v>
      </c>
      <c r="Q69" s="33">
        <f t="shared" si="25"/>
        <v>30000</v>
      </c>
    </row>
    <row r="70" spans="1:17" x14ac:dyDescent="0.25">
      <c r="A70" s="58" t="s">
        <v>46</v>
      </c>
      <c r="B70" s="4" t="s">
        <v>44</v>
      </c>
      <c r="C70" s="59">
        <v>50</v>
      </c>
      <c r="D70" s="22">
        <v>200</v>
      </c>
      <c r="E70" s="43">
        <f t="shared" si="21"/>
        <v>10000</v>
      </c>
      <c r="F70" s="32">
        <v>528.75</v>
      </c>
      <c r="G70" s="33">
        <f t="shared" si="19"/>
        <v>26437.5</v>
      </c>
      <c r="H70" s="32">
        <v>300</v>
      </c>
      <c r="I70" s="33">
        <f t="shared" si="20"/>
        <v>15000</v>
      </c>
      <c r="J70" s="32">
        <v>950</v>
      </c>
      <c r="K70" s="33">
        <f t="shared" si="22"/>
        <v>47500</v>
      </c>
      <c r="L70" s="32">
        <v>524.5</v>
      </c>
      <c r="M70" s="33">
        <f t="shared" si="23"/>
        <v>26225</v>
      </c>
      <c r="N70" s="32">
        <v>450</v>
      </c>
      <c r="O70" s="33">
        <f t="shared" si="24"/>
        <v>22500</v>
      </c>
      <c r="P70" s="32">
        <v>500</v>
      </c>
      <c r="Q70" s="33">
        <f t="shared" si="25"/>
        <v>25000</v>
      </c>
    </row>
    <row r="71" spans="1:17" x14ac:dyDescent="0.25">
      <c r="A71" s="58" t="s">
        <v>47</v>
      </c>
      <c r="B71" s="4" t="s">
        <v>44</v>
      </c>
      <c r="C71" s="59">
        <v>50</v>
      </c>
      <c r="D71" s="22">
        <v>200</v>
      </c>
      <c r="E71" s="43">
        <f t="shared" si="21"/>
        <v>10000</v>
      </c>
      <c r="F71" s="32">
        <v>528.75</v>
      </c>
      <c r="G71" s="33">
        <f t="shared" si="19"/>
        <v>26437.5</v>
      </c>
      <c r="H71" s="32">
        <v>300</v>
      </c>
      <c r="I71" s="33">
        <f t="shared" si="20"/>
        <v>15000</v>
      </c>
      <c r="J71" s="32">
        <v>1250</v>
      </c>
      <c r="K71" s="33">
        <f t="shared" si="22"/>
        <v>62500</v>
      </c>
      <c r="L71" s="32">
        <v>524.5</v>
      </c>
      <c r="M71" s="33">
        <f t="shared" si="23"/>
        <v>26225</v>
      </c>
      <c r="N71" s="32">
        <v>450</v>
      </c>
      <c r="O71" s="33">
        <f t="shared" si="24"/>
        <v>22500</v>
      </c>
      <c r="P71" s="32">
        <v>500</v>
      </c>
      <c r="Q71" s="33">
        <f t="shared" si="25"/>
        <v>25000</v>
      </c>
    </row>
    <row r="72" spans="1:17" x14ac:dyDescent="0.25">
      <c r="A72" s="58" t="s">
        <v>48</v>
      </c>
      <c r="B72" s="4" t="s">
        <v>44</v>
      </c>
      <c r="C72" s="61">
        <v>100</v>
      </c>
      <c r="D72" s="22">
        <v>150</v>
      </c>
      <c r="E72" s="43">
        <f t="shared" si="21"/>
        <v>15000</v>
      </c>
      <c r="F72" s="32">
        <v>176.25</v>
      </c>
      <c r="G72" s="33">
        <f t="shared" si="19"/>
        <v>17625</v>
      </c>
      <c r="H72" s="32">
        <v>252.43</v>
      </c>
      <c r="I72" s="33">
        <f t="shared" si="20"/>
        <v>25243</v>
      </c>
      <c r="J72" s="32">
        <v>1250</v>
      </c>
      <c r="K72" s="33">
        <f t="shared" si="22"/>
        <v>125000</v>
      </c>
      <c r="L72" s="32">
        <v>174.9</v>
      </c>
      <c r="M72" s="33">
        <f t="shared" si="23"/>
        <v>17490</v>
      </c>
      <c r="N72" s="32">
        <v>150</v>
      </c>
      <c r="O72" s="33">
        <f t="shared" si="24"/>
        <v>15000</v>
      </c>
      <c r="P72" s="32">
        <v>250</v>
      </c>
      <c r="Q72" s="33">
        <f t="shared" si="25"/>
        <v>25000</v>
      </c>
    </row>
    <row r="73" spans="1:17" x14ac:dyDescent="0.25">
      <c r="A73" s="58" t="s">
        <v>49</v>
      </c>
      <c r="B73" s="4" t="s">
        <v>44</v>
      </c>
      <c r="C73" s="59">
        <v>100</v>
      </c>
      <c r="D73" s="22">
        <v>150</v>
      </c>
      <c r="E73" s="43">
        <f t="shared" si="21"/>
        <v>15000</v>
      </c>
      <c r="F73" s="32">
        <v>205.63</v>
      </c>
      <c r="G73" s="33">
        <f t="shared" si="19"/>
        <v>20563</v>
      </c>
      <c r="H73" s="32">
        <v>230.8</v>
      </c>
      <c r="I73" s="33">
        <f t="shared" si="20"/>
        <v>23080</v>
      </c>
      <c r="J73" s="32">
        <v>1500</v>
      </c>
      <c r="K73" s="33">
        <f t="shared" si="22"/>
        <v>150000</v>
      </c>
      <c r="L73" s="32">
        <v>204.1</v>
      </c>
      <c r="M73" s="33">
        <f t="shared" si="23"/>
        <v>20410</v>
      </c>
      <c r="N73" s="32">
        <v>175</v>
      </c>
      <c r="O73" s="33">
        <f t="shared" si="24"/>
        <v>17500</v>
      </c>
      <c r="P73" s="32">
        <v>250</v>
      </c>
      <c r="Q73" s="33">
        <f t="shared" si="25"/>
        <v>25000</v>
      </c>
    </row>
    <row r="74" spans="1:17" x14ac:dyDescent="0.25">
      <c r="A74" s="58" t="s">
        <v>50</v>
      </c>
      <c r="B74" s="4" t="s">
        <v>44</v>
      </c>
      <c r="C74" s="59">
        <v>25</v>
      </c>
      <c r="D74" s="22">
        <v>150</v>
      </c>
      <c r="E74" s="43">
        <f t="shared" si="21"/>
        <v>3750</v>
      </c>
      <c r="F74" s="32">
        <v>176.25</v>
      </c>
      <c r="G74" s="33">
        <f t="shared" si="19"/>
        <v>4406.25</v>
      </c>
      <c r="H74" s="32">
        <v>331.77</v>
      </c>
      <c r="I74" s="33">
        <f t="shared" si="20"/>
        <v>8294.25</v>
      </c>
      <c r="J74" s="32">
        <v>1500</v>
      </c>
      <c r="K74" s="33">
        <f t="shared" si="22"/>
        <v>37500</v>
      </c>
      <c r="L74" s="32">
        <v>174.9</v>
      </c>
      <c r="M74" s="33">
        <f t="shared" si="23"/>
        <v>4372.5</v>
      </c>
      <c r="N74" s="32">
        <v>150</v>
      </c>
      <c r="O74" s="33">
        <f t="shared" si="24"/>
        <v>3750</v>
      </c>
      <c r="P74" s="32">
        <v>350</v>
      </c>
      <c r="Q74" s="33">
        <f t="shared" si="25"/>
        <v>8750</v>
      </c>
    </row>
    <row r="75" spans="1:17" x14ac:dyDescent="0.25">
      <c r="A75" s="58" t="s">
        <v>51</v>
      </c>
      <c r="B75" s="4" t="s">
        <v>44</v>
      </c>
      <c r="C75" s="59">
        <v>200</v>
      </c>
      <c r="D75" s="22">
        <v>150</v>
      </c>
      <c r="E75" s="43">
        <f t="shared" si="21"/>
        <v>30000</v>
      </c>
      <c r="F75" s="32">
        <v>381.88</v>
      </c>
      <c r="G75" s="33">
        <f t="shared" si="19"/>
        <v>76376</v>
      </c>
      <c r="H75" s="32">
        <v>461.59</v>
      </c>
      <c r="I75" s="33">
        <f t="shared" si="20"/>
        <v>92318</v>
      </c>
      <c r="J75" s="32">
        <v>1750</v>
      </c>
      <c r="K75" s="33">
        <f t="shared" si="22"/>
        <v>350000</v>
      </c>
      <c r="L75" s="32">
        <v>379</v>
      </c>
      <c r="M75" s="33">
        <f t="shared" si="23"/>
        <v>75800</v>
      </c>
      <c r="N75" s="32">
        <v>325</v>
      </c>
      <c r="O75" s="33">
        <f t="shared" si="24"/>
        <v>65000</v>
      </c>
      <c r="P75" s="32">
        <v>400</v>
      </c>
      <c r="Q75" s="33">
        <f t="shared" si="25"/>
        <v>80000</v>
      </c>
    </row>
    <row r="76" spans="1:17" x14ac:dyDescent="0.25">
      <c r="A76" s="58" t="s">
        <v>52</v>
      </c>
      <c r="B76" s="4" t="s">
        <v>44</v>
      </c>
      <c r="C76" s="59">
        <v>200</v>
      </c>
      <c r="D76" s="22">
        <v>150</v>
      </c>
      <c r="E76" s="43">
        <f t="shared" si="21"/>
        <v>30000</v>
      </c>
      <c r="F76" s="32">
        <v>35.25</v>
      </c>
      <c r="G76" s="33">
        <f t="shared" si="19"/>
        <v>7050</v>
      </c>
      <c r="H76" s="32">
        <v>144.25</v>
      </c>
      <c r="I76" s="33">
        <f t="shared" si="20"/>
        <v>28850</v>
      </c>
      <c r="J76" s="32">
        <v>1250</v>
      </c>
      <c r="K76" s="33">
        <f t="shared" si="22"/>
        <v>250000</v>
      </c>
      <c r="L76" s="32">
        <v>35</v>
      </c>
      <c r="M76" s="33">
        <f t="shared" si="23"/>
        <v>7000</v>
      </c>
      <c r="N76" s="32">
        <v>30</v>
      </c>
      <c r="O76" s="33">
        <f t="shared" si="24"/>
        <v>6000</v>
      </c>
      <c r="P76" s="32">
        <v>125</v>
      </c>
      <c r="Q76" s="33">
        <f t="shared" si="25"/>
        <v>25000</v>
      </c>
    </row>
    <row r="77" spans="1:17" x14ac:dyDescent="0.25">
      <c r="A77" s="58" t="s">
        <v>53</v>
      </c>
      <c r="B77" s="4" t="s">
        <v>44</v>
      </c>
      <c r="C77" s="59">
        <v>500</v>
      </c>
      <c r="D77" s="22">
        <v>200</v>
      </c>
      <c r="E77" s="43">
        <f t="shared" si="21"/>
        <v>100000</v>
      </c>
      <c r="F77" s="80">
        <v>112.8</v>
      </c>
      <c r="G77" s="33">
        <f t="shared" si="19"/>
        <v>56400</v>
      </c>
      <c r="H77" s="32">
        <v>173.1</v>
      </c>
      <c r="I77" s="33">
        <f t="shared" si="20"/>
        <v>86550</v>
      </c>
      <c r="J77" s="32">
        <v>1350</v>
      </c>
      <c r="K77" s="33">
        <f t="shared" si="22"/>
        <v>675000</v>
      </c>
      <c r="L77" s="32">
        <v>111.9</v>
      </c>
      <c r="M77" s="33">
        <f t="shared" si="23"/>
        <v>55950</v>
      </c>
      <c r="N77" s="32">
        <v>96</v>
      </c>
      <c r="O77" s="33">
        <f t="shared" si="24"/>
        <v>48000</v>
      </c>
      <c r="P77" s="32">
        <v>150</v>
      </c>
      <c r="Q77" s="33">
        <f t="shared" si="25"/>
        <v>75000</v>
      </c>
    </row>
    <row r="78" spans="1:17" x14ac:dyDescent="0.25">
      <c r="A78" s="58" t="s">
        <v>54</v>
      </c>
      <c r="B78" s="4" t="s">
        <v>44</v>
      </c>
      <c r="C78" s="59">
        <v>100</v>
      </c>
      <c r="D78" s="22">
        <v>150</v>
      </c>
      <c r="E78" s="43">
        <f t="shared" si="21"/>
        <v>15000</v>
      </c>
      <c r="F78" s="80">
        <v>258.5</v>
      </c>
      <c r="G78" s="33">
        <f t="shared" si="19"/>
        <v>25850</v>
      </c>
      <c r="H78" s="32">
        <v>302</v>
      </c>
      <c r="I78" s="33">
        <f t="shared" si="20"/>
        <v>30200</v>
      </c>
      <c r="J78" s="32">
        <v>2500</v>
      </c>
      <c r="K78" s="33">
        <f t="shared" si="22"/>
        <v>250000</v>
      </c>
      <c r="L78" s="32">
        <v>256.5</v>
      </c>
      <c r="M78" s="33">
        <f t="shared" si="23"/>
        <v>25650</v>
      </c>
      <c r="N78" s="32">
        <v>220</v>
      </c>
      <c r="O78" s="33">
        <f t="shared" si="24"/>
        <v>22000</v>
      </c>
      <c r="P78" s="32">
        <v>300</v>
      </c>
      <c r="Q78" s="33">
        <f t="shared" si="25"/>
        <v>30000</v>
      </c>
    </row>
    <row r="79" spans="1:17" x14ac:dyDescent="0.25">
      <c r="A79" s="58" t="s">
        <v>55</v>
      </c>
      <c r="B79" s="4" t="s">
        <v>44</v>
      </c>
      <c r="C79" s="59">
        <v>100</v>
      </c>
      <c r="D79" s="22">
        <v>150</v>
      </c>
      <c r="E79" s="43">
        <f t="shared" si="21"/>
        <v>15000</v>
      </c>
      <c r="F79" s="80">
        <v>364.25</v>
      </c>
      <c r="G79" s="33">
        <f t="shared" si="19"/>
        <v>36425</v>
      </c>
      <c r="H79" s="32">
        <v>390</v>
      </c>
      <c r="I79" s="33">
        <f t="shared" si="20"/>
        <v>39000</v>
      </c>
      <c r="J79" s="32">
        <v>2750</v>
      </c>
      <c r="K79" s="33">
        <f t="shared" si="22"/>
        <v>275000</v>
      </c>
      <c r="L79" s="32">
        <v>361.5</v>
      </c>
      <c r="M79" s="33">
        <f t="shared" si="23"/>
        <v>36150</v>
      </c>
      <c r="N79" s="32">
        <v>310</v>
      </c>
      <c r="O79" s="33">
        <f t="shared" si="24"/>
        <v>31000</v>
      </c>
      <c r="P79" s="32">
        <v>400</v>
      </c>
      <c r="Q79" s="33">
        <f t="shared" si="25"/>
        <v>40000</v>
      </c>
    </row>
    <row r="80" spans="1:17" x14ac:dyDescent="0.25">
      <c r="A80" s="58" t="s">
        <v>56</v>
      </c>
      <c r="B80" s="4" t="s">
        <v>44</v>
      </c>
      <c r="C80" s="59">
        <v>2000</v>
      </c>
      <c r="D80" s="22">
        <v>5</v>
      </c>
      <c r="E80" s="43">
        <f t="shared" si="21"/>
        <v>10000</v>
      </c>
      <c r="F80" s="32">
        <v>4.7</v>
      </c>
      <c r="G80" s="33">
        <f t="shared" si="19"/>
        <v>9400</v>
      </c>
      <c r="H80" s="32">
        <v>6.9</v>
      </c>
      <c r="I80" s="33">
        <f t="shared" si="20"/>
        <v>13800</v>
      </c>
      <c r="J80" s="32">
        <v>6.5</v>
      </c>
      <c r="K80" s="33">
        <f t="shared" si="22"/>
        <v>13000</v>
      </c>
      <c r="L80" s="32">
        <v>4.6500000000000004</v>
      </c>
      <c r="M80" s="33">
        <f t="shared" si="23"/>
        <v>9300</v>
      </c>
      <c r="N80" s="32">
        <v>4</v>
      </c>
      <c r="O80" s="33">
        <f t="shared" si="24"/>
        <v>8000</v>
      </c>
      <c r="P80" s="32">
        <v>7.5</v>
      </c>
      <c r="Q80" s="33">
        <f t="shared" si="25"/>
        <v>15000</v>
      </c>
    </row>
    <row r="81" spans="1:17" x14ac:dyDescent="0.25">
      <c r="A81" s="66" t="s">
        <v>57</v>
      </c>
      <c r="B81" s="9"/>
      <c r="C81" s="67"/>
      <c r="D81" s="22"/>
      <c r="E81" s="43">
        <f t="shared" si="21"/>
        <v>0</v>
      </c>
      <c r="F81" s="32"/>
      <c r="G81" s="33">
        <f t="shared" si="19"/>
        <v>0</v>
      </c>
      <c r="H81" s="32"/>
      <c r="I81" s="33">
        <f t="shared" si="20"/>
        <v>0</v>
      </c>
      <c r="J81" s="32"/>
      <c r="K81" s="33">
        <f t="shared" si="22"/>
        <v>0</v>
      </c>
      <c r="L81" s="32"/>
      <c r="M81" s="33">
        <f t="shared" si="23"/>
        <v>0</v>
      </c>
      <c r="N81" s="32"/>
      <c r="O81" s="33">
        <f t="shared" si="24"/>
        <v>0</v>
      </c>
      <c r="P81" s="32"/>
      <c r="Q81" s="33">
        <f t="shared" si="25"/>
        <v>0</v>
      </c>
    </row>
    <row r="82" spans="1:17" x14ac:dyDescent="0.25">
      <c r="A82" s="66" t="s">
        <v>57</v>
      </c>
      <c r="B82" s="9"/>
      <c r="C82" s="67"/>
      <c r="D82" s="22"/>
      <c r="E82" s="43">
        <f t="shared" si="21"/>
        <v>0</v>
      </c>
      <c r="F82" s="32"/>
      <c r="G82" s="33">
        <f t="shared" si="19"/>
        <v>0</v>
      </c>
      <c r="H82" s="32"/>
      <c r="I82" s="33">
        <f t="shared" si="20"/>
        <v>0</v>
      </c>
      <c r="J82" s="32"/>
      <c r="K82" s="33">
        <f t="shared" si="22"/>
        <v>0</v>
      </c>
      <c r="L82" s="32"/>
      <c r="M82" s="33">
        <f t="shared" si="23"/>
        <v>0</v>
      </c>
      <c r="N82" s="32"/>
      <c r="O82" s="33">
        <f t="shared" si="24"/>
        <v>0</v>
      </c>
      <c r="P82" s="32"/>
      <c r="Q82" s="33">
        <f t="shared" si="25"/>
        <v>0</v>
      </c>
    </row>
    <row r="83" spans="1:17" ht="15.75" thickBot="1" x14ac:dyDescent="0.3">
      <c r="A83" s="68" t="s">
        <v>57</v>
      </c>
      <c r="B83" s="10"/>
      <c r="C83" s="69"/>
      <c r="D83" s="22"/>
      <c r="E83" s="43">
        <f t="shared" si="21"/>
        <v>0</v>
      </c>
      <c r="F83" s="32">
        <v>0</v>
      </c>
      <c r="G83" s="33">
        <f t="shared" si="19"/>
        <v>0</v>
      </c>
      <c r="H83" s="32"/>
      <c r="I83" s="33">
        <f t="shared" si="20"/>
        <v>0</v>
      </c>
      <c r="J83" s="32"/>
      <c r="K83" s="33">
        <f t="shared" si="22"/>
        <v>0</v>
      </c>
      <c r="L83" s="32"/>
      <c r="M83" s="33">
        <f t="shared" si="23"/>
        <v>0</v>
      </c>
      <c r="N83" s="32"/>
      <c r="O83" s="33">
        <f t="shared" si="24"/>
        <v>0</v>
      </c>
      <c r="P83" s="32"/>
      <c r="Q83" s="33">
        <f t="shared" si="25"/>
        <v>0</v>
      </c>
    </row>
    <row r="84" spans="1:17" ht="15.75" thickBot="1" x14ac:dyDescent="0.3">
      <c r="A84" s="105" t="s">
        <v>61</v>
      </c>
      <c r="B84" s="105"/>
      <c r="C84" s="105"/>
      <c r="D84" s="25">
        <f>AVERAGEIF(D58:D83,"&lt;&gt;0")</f>
        <v>86.282608695652172</v>
      </c>
      <c r="E84" s="46">
        <f>SUM(E58:E83)</f>
        <v>662000</v>
      </c>
      <c r="F84" s="11">
        <f>AVERAGEIF(F58:F83,"&lt;&gt;0")</f>
        <v>136.03043478260869</v>
      </c>
      <c r="G84" s="11">
        <f>SUM(G58:G83)</f>
        <v>659401.25</v>
      </c>
      <c r="H84" s="11">
        <f>AVERAGEIF(H58:H83,"&lt;&gt;0")</f>
        <v>138.90304347826086</v>
      </c>
      <c r="I84" s="11">
        <f>SUM(I58:I83)</f>
        <v>733050.25</v>
      </c>
      <c r="J84" s="11">
        <f>AVERAGEIF(J58:J83,"&lt;&gt;0")</f>
        <v>771.79347826086962</v>
      </c>
      <c r="K84" s="11">
        <f>SUM(K58:K83)</f>
        <v>3928750</v>
      </c>
      <c r="L84" s="11">
        <f>AVERAGEIF(L58:L83,"&lt;&gt;0")</f>
        <v>134.97391304347829</v>
      </c>
      <c r="M84" s="11">
        <f>SUM(M58:M83)</f>
        <v>652317.5</v>
      </c>
      <c r="N84" s="11">
        <f>AVERAGEIF(N58:N83,"&lt;&gt;0")</f>
        <v>115.7695652173913</v>
      </c>
      <c r="O84" s="11">
        <f>SUM(O58:O83)</f>
        <v>560750</v>
      </c>
      <c r="P84" s="11">
        <f>AVERAGEIF(P58:P83,"&lt;&gt;0")</f>
        <v>154.01739130434783</v>
      </c>
      <c r="Q84" s="11">
        <f>SUM(Q58:Q83)</f>
        <v>744000</v>
      </c>
    </row>
    <row r="85" spans="1:17" ht="7.5" customHeight="1" x14ac:dyDescent="0.25">
      <c r="A85" s="36"/>
      <c r="B85" s="47"/>
      <c r="C85" s="38"/>
      <c r="D85" s="47"/>
      <c r="E85" s="47"/>
      <c r="F85" s="36"/>
      <c r="G85" s="38"/>
      <c r="H85" s="36"/>
      <c r="I85" s="38"/>
      <c r="J85" s="36"/>
      <c r="K85" s="38"/>
      <c r="L85" s="36"/>
      <c r="M85" s="38"/>
      <c r="N85" s="36"/>
      <c r="O85" s="38"/>
      <c r="P85" s="36"/>
      <c r="Q85" s="38"/>
    </row>
    <row r="86" spans="1:17" ht="31.5" x14ac:dyDescent="0.25">
      <c r="A86" s="57" t="s">
        <v>62</v>
      </c>
      <c r="B86" s="12" t="s">
        <v>2</v>
      </c>
      <c r="C86" s="70" t="s">
        <v>63</v>
      </c>
      <c r="D86" s="26" t="s">
        <v>64</v>
      </c>
      <c r="E86" s="17" t="s">
        <v>5</v>
      </c>
      <c r="F86" s="39" t="s">
        <v>64</v>
      </c>
      <c r="G86" s="29" t="s">
        <v>5</v>
      </c>
      <c r="H86" s="39" t="s">
        <v>64</v>
      </c>
      <c r="I86" s="29" t="s">
        <v>5</v>
      </c>
      <c r="J86" s="39" t="s">
        <v>64</v>
      </c>
      <c r="K86" s="29" t="s">
        <v>5</v>
      </c>
      <c r="L86" s="39" t="s">
        <v>64</v>
      </c>
      <c r="M86" s="29" t="s">
        <v>5</v>
      </c>
      <c r="N86" s="39" t="s">
        <v>64</v>
      </c>
      <c r="O86" s="29" t="s">
        <v>5</v>
      </c>
      <c r="P86" s="39" t="s">
        <v>64</v>
      </c>
      <c r="Q86" s="29" t="s">
        <v>5</v>
      </c>
    </row>
    <row r="87" spans="1:17" ht="15.75" x14ac:dyDescent="0.25">
      <c r="A87" s="58" t="s">
        <v>65</v>
      </c>
      <c r="B87" s="4" t="s">
        <v>66</v>
      </c>
      <c r="C87" s="59">
        <v>100</v>
      </c>
      <c r="D87" s="27">
        <v>65</v>
      </c>
      <c r="E87" s="48">
        <f>+C87*D87</f>
        <v>6500</v>
      </c>
      <c r="F87" s="40">
        <v>125</v>
      </c>
      <c r="G87" s="41">
        <f>+C87*F87</f>
        <v>12500</v>
      </c>
      <c r="H87" s="40">
        <v>29.55</v>
      </c>
      <c r="I87" s="41">
        <f>+C87*H87</f>
        <v>2955</v>
      </c>
      <c r="J87" s="40">
        <v>90</v>
      </c>
      <c r="K87" s="41">
        <f>+C87*J87</f>
        <v>9000</v>
      </c>
      <c r="L87" s="40">
        <v>40.799999999999997</v>
      </c>
      <c r="M87" s="41">
        <f>+C87*L87</f>
        <v>4079.9999999999995</v>
      </c>
      <c r="N87" s="40">
        <v>20</v>
      </c>
      <c r="O87" s="41">
        <f>+C87*N87</f>
        <v>2000</v>
      </c>
      <c r="P87" s="40">
        <v>50</v>
      </c>
      <c r="Q87" s="41">
        <f>+C87*P87</f>
        <v>5000</v>
      </c>
    </row>
    <row r="88" spans="1:17" ht="15.75" x14ac:dyDescent="0.25">
      <c r="A88" s="58" t="s">
        <v>67</v>
      </c>
      <c r="B88" s="4" t="s">
        <v>68</v>
      </c>
      <c r="C88" s="59">
        <v>1000</v>
      </c>
      <c r="D88" s="27">
        <v>15</v>
      </c>
      <c r="E88" s="48">
        <f>+C88*D88</f>
        <v>15000</v>
      </c>
      <c r="F88" s="40">
        <v>36.19</v>
      </c>
      <c r="G88" s="41">
        <f>+C88*F88</f>
        <v>36190</v>
      </c>
      <c r="H88" s="40">
        <v>41.55</v>
      </c>
      <c r="I88" s="41">
        <f>+C88*H88</f>
        <v>41550</v>
      </c>
      <c r="J88" s="40">
        <v>15</v>
      </c>
      <c r="K88" s="41">
        <f t="shared" ref="K88:K90" si="26">+C88*J88</f>
        <v>15000</v>
      </c>
      <c r="L88" s="40">
        <v>122.4</v>
      </c>
      <c r="M88" s="41">
        <f>+C88*L88</f>
        <v>122400</v>
      </c>
      <c r="N88" s="40">
        <v>31.6</v>
      </c>
      <c r="O88" s="41">
        <f>+C88*N88</f>
        <v>31600</v>
      </c>
      <c r="P88" s="40">
        <v>50</v>
      </c>
      <c r="Q88" s="41">
        <f t="shared" ref="Q88:Q90" si="27">+C88*P88</f>
        <v>50000</v>
      </c>
    </row>
    <row r="89" spans="1:17" s="2" customFormat="1" ht="28.5" customHeight="1" x14ac:dyDescent="0.25">
      <c r="A89" s="71" t="s">
        <v>69</v>
      </c>
      <c r="B89" s="13" t="s">
        <v>44</v>
      </c>
      <c r="C89" s="59">
        <v>1</v>
      </c>
      <c r="D89" s="27">
        <v>15000</v>
      </c>
      <c r="E89" s="49">
        <f>+C89*D89</f>
        <v>15000</v>
      </c>
      <c r="F89" s="40">
        <v>5405</v>
      </c>
      <c r="G89" s="41">
        <f>+C89*F89</f>
        <v>5405</v>
      </c>
      <c r="H89" s="40">
        <v>12690</v>
      </c>
      <c r="I89" s="41">
        <f>+C89*H89</f>
        <v>12690</v>
      </c>
      <c r="J89" s="40">
        <v>450</v>
      </c>
      <c r="K89" s="41">
        <f t="shared" si="26"/>
        <v>450</v>
      </c>
      <c r="L89" s="40">
        <v>14000</v>
      </c>
      <c r="M89" s="41">
        <f t="shared" ref="M89:M90" si="28">+C89*L89</f>
        <v>14000</v>
      </c>
      <c r="N89" s="40">
        <v>9875</v>
      </c>
      <c r="O89" s="41">
        <f t="shared" ref="O89:O90" si="29">+C89*N89</f>
        <v>9875</v>
      </c>
      <c r="P89" s="40">
        <v>20000</v>
      </c>
      <c r="Q89" s="41">
        <f t="shared" si="27"/>
        <v>20000</v>
      </c>
    </row>
    <row r="90" spans="1:17" ht="15" customHeight="1" thickBot="1" x14ac:dyDescent="0.3">
      <c r="A90" s="66" t="s">
        <v>57</v>
      </c>
      <c r="B90" s="9"/>
      <c r="C90" s="72"/>
      <c r="D90" s="27"/>
      <c r="E90" s="48">
        <f>+C90*D90</f>
        <v>0</v>
      </c>
      <c r="F90" s="40"/>
      <c r="G90" s="41">
        <f>+C90*F90</f>
        <v>0</v>
      </c>
      <c r="H90" s="40"/>
      <c r="I90" s="41">
        <f>+C90*H90</f>
        <v>0</v>
      </c>
      <c r="J90" s="40"/>
      <c r="K90" s="41">
        <f t="shared" si="26"/>
        <v>0</v>
      </c>
      <c r="L90" s="40"/>
      <c r="M90" s="41">
        <f t="shared" si="28"/>
        <v>0</v>
      </c>
      <c r="N90" s="40"/>
      <c r="O90" s="41">
        <f t="shared" si="29"/>
        <v>0</v>
      </c>
      <c r="P90" s="40"/>
      <c r="Q90" s="41">
        <f t="shared" si="27"/>
        <v>0</v>
      </c>
    </row>
    <row r="91" spans="1:17" ht="24" customHeight="1" thickBot="1" x14ac:dyDescent="0.3">
      <c r="A91" s="96" t="s">
        <v>80</v>
      </c>
      <c r="B91" s="97"/>
      <c r="C91" s="98"/>
      <c r="D91" s="16" t="s">
        <v>70</v>
      </c>
      <c r="E91" s="50">
        <f>SUM(E87:E90)</f>
        <v>36500</v>
      </c>
      <c r="F91" s="6" t="s">
        <v>70</v>
      </c>
      <c r="G91" s="42">
        <f>SUM(G87:G90)</f>
        <v>54095</v>
      </c>
      <c r="H91" s="6" t="s">
        <v>70</v>
      </c>
      <c r="I91" s="42">
        <f>SUM(I87:I90)</f>
        <v>57195</v>
      </c>
      <c r="J91" s="6" t="s">
        <v>70</v>
      </c>
      <c r="K91" s="42">
        <f>SUM(K87:K90)</f>
        <v>24450</v>
      </c>
      <c r="L91" s="6" t="s">
        <v>70</v>
      </c>
      <c r="M91" s="42">
        <f>SUM(M87:M90)</f>
        <v>140480</v>
      </c>
      <c r="N91" s="6" t="s">
        <v>70</v>
      </c>
      <c r="O91" s="42">
        <f>SUM(O87:O90)</f>
        <v>43475</v>
      </c>
      <c r="P91" s="6" t="s">
        <v>70</v>
      </c>
      <c r="Q91" s="42">
        <f>SUM(Q87:Q90)</f>
        <v>75000</v>
      </c>
    </row>
    <row r="92" spans="1:17" ht="20.25" customHeight="1" x14ac:dyDescent="0.25">
      <c r="A92" s="99" t="s">
        <v>81</v>
      </c>
      <c r="B92" s="100"/>
      <c r="C92" s="101"/>
      <c r="D92" s="14"/>
      <c r="E92" s="14"/>
      <c r="F92" s="51"/>
      <c r="G92" s="52"/>
      <c r="H92" s="51"/>
      <c r="I92" s="52"/>
      <c r="J92" s="51"/>
      <c r="K92" s="52"/>
      <c r="L92" s="51"/>
      <c r="M92" s="52"/>
      <c r="N92" s="51"/>
      <c r="O92" s="52"/>
      <c r="P92" s="51"/>
      <c r="Q92" s="52"/>
    </row>
    <row r="93" spans="1:17" ht="20.25" customHeight="1" x14ac:dyDescent="0.25">
      <c r="A93" s="102" t="s">
        <v>82</v>
      </c>
      <c r="B93" s="103"/>
      <c r="C93" s="104"/>
      <c r="D93" s="56"/>
      <c r="E93" s="14"/>
      <c r="F93" s="53"/>
      <c r="G93" s="52"/>
      <c r="H93" s="53"/>
      <c r="I93" s="52"/>
      <c r="J93" s="53"/>
      <c r="K93" s="52"/>
      <c r="L93" s="53"/>
      <c r="M93" s="52"/>
      <c r="N93" s="53"/>
      <c r="O93" s="52"/>
      <c r="P93" s="53"/>
      <c r="Q93" s="52"/>
    </row>
    <row r="94" spans="1:17" ht="6.75" customHeight="1" thickBot="1" x14ac:dyDescent="0.3">
      <c r="A94" s="36"/>
      <c r="B94" s="47"/>
      <c r="C94" s="38"/>
      <c r="D94" s="15"/>
      <c r="E94" s="15"/>
      <c r="F94" s="54"/>
      <c r="G94" s="55"/>
      <c r="H94" s="54"/>
      <c r="I94" s="55"/>
      <c r="J94" s="54"/>
      <c r="K94" s="55"/>
      <c r="L94" s="54"/>
      <c r="M94" s="55"/>
      <c r="N94" s="54"/>
      <c r="O94" s="55"/>
      <c r="P94" s="54"/>
      <c r="Q94" s="55"/>
    </row>
    <row r="95" spans="1:17" ht="19.5" thickBot="1" x14ac:dyDescent="0.35">
      <c r="A95" s="108" t="s">
        <v>71</v>
      </c>
      <c r="B95" s="109"/>
      <c r="C95" s="110"/>
      <c r="D95" s="106">
        <f>+E20+E26+E55+E84+E91</f>
        <v>11074750</v>
      </c>
      <c r="E95" s="107"/>
      <c r="F95" s="91">
        <f>+G20+G26+G55+G84+G91</f>
        <v>10357461</v>
      </c>
      <c r="G95" s="92"/>
      <c r="H95" s="83">
        <f>+I20+I26+I55+I84+I91</f>
        <v>14504277</v>
      </c>
      <c r="I95" s="84"/>
      <c r="J95" s="91">
        <f>+K20+K26+K55+K84+K91</f>
        <v>18979825</v>
      </c>
      <c r="K95" s="92"/>
      <c r="L95" s="83">
        <f>+M20+M26+M55+M84+M91</f>
        <v>12687935</v>
      </c>
      <c r="M95" s="84"/>
      <c r="N95" s="91">
        <f>+O20+O26+O55+O84+O91</f>
        <v>10811475</v>
      </c>
      <c r="O95" s="92"/>
      <c r="P95" s="83">
        <f>+Q20+Q26+Q55+Q84+Q91</f>
        <v>15295750</v>
      </c>
      <c r="Q95" s="84"/>
    </row>
  </sheetData>
  <sheetProtection algorithmName="SHA-512" hashValue="W8+7EHwuhqWNDk4vK8bCKcb2gp+rZqulQQ6kLNErFBzE6Vzl8jrLywBlyAhUUhZNVp+nCXODSLEuC0DunRnJqA==" saltValue="DPEWEkvFJLbU+H125pyKlQ==" spinCount="100000" sheet="1" selectLockedCells="1" selectUnlockedCells="1"/>
  <mergeCells count="24">
    <mergeCell ref="N2:O2"/>
    <mergeCell ref="N95:O95"/>
    <mergeCell ref="P2:Q2"/>
    <mergeCell ref="P95:Q95"/>
    <mergeCell ref="A2:C2"/>
    <mergeCell ref="A91:C91"/>
    <mergeCell ref="A92:C92"/>
    <mergeCell ref="A93:C93"/>
    <mergeCell ref="J2:K2"/>
    <mergeCell ref="A55:C55"/>
    <mergeCell ref="A84:C84"/>
    <mergeCell ref="F95:G95"/>
    <mergeCell ref="H95:I95"/>
    <mergeCell ref="D95:E95"/>
    <mergeCell ref="A95:C95"/>
    <mergeCell ref="J95:K95"/>
    <mergeCell ref="L2:M2"/>
    <mergeCell ref="L95:M95"/>
    <mergeCell ref="A1:E1"/>
    <mergeCell ref="F2:G2"/>
    <mergeCell ref="H2:I2"/>
    <mergeCell ref="A20:C20"/>
    <mergeCell ref="A26:C26"/>
    <mergeCell ref="D2:E2"/>
  </mergeCells>
  <pageMargins left="0.25" right="0.25" top="0.75" bottom="0.75" header="0.3" footer="0.3"/>
  <pageSetup scale="39" fitToHeight="0" orientation="landscape" r:id="rId1"/>
  <headerFooter>
    <oddHeader>&amp;LAttachment 2 - Pricing Sheet&amp;R22-537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25-754 Pricing Sheet</vt:lpstr>
      <vt:lpstr>'25-754 Pricing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Pompos, Melanie</dc:creator>
  <cp:lastModifiedBy>Pompos, Melanie</cp:lastModifiedBy>
  <cp:lastPrinted>2026-02-11T19:03:21Z</cp:lastPrinted>
  <dcterms:created xsi:type="dcterms:W3CDTF">2025-12-30T14:09:14Z</dcterms:created>
  <dcterms:modified xsi:type="dcterms:W3CDTF">2026-02-11T19:03:50Z</dcterms:modified>
</cp:coreProperties>
</file>